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2"/>
  </bookViews>
  <sheets>
    <sheet name="4" sheetId="14" r:id="rId1"/>
    <sheet name="5" sheetId="9" r:id="rId2"/>
    <sheet name="6" sheetId="15" r:id="rId3"/>
  </sheets>
  <definedNames>
    <definedName name="_xlnm._FilterDatabase" localSheetId="0" hidden="1">'4'!$AN$1:$AN$412</definedName>
    <definedName name="newdata">'4'!$Y$5:$AJ$38</definedName>
    <definedName name="newdata2">'4'!$Y$5:$AJ$72</definedName>
    <definedName name="newdata3">'4'!$Y$5:$AJ$72</definedName>
    <definedName name="solver_adj" localSheetId="1" hidden="1">'5'!$AC$1</definedName>
    <definedName name="solver_adj" localSheetId="2" hidden="1">'6'!$AC$1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1</definedName>
    <definedName name="solver_est" localSheetId="1" hidden="1">1</definedName>
    <definedName name="solver_est" localSheetId="2" hidden="1">1</definedName>
    <definedName name="solver_itr" localSheetId="1" hidden="1">2147483647</definedName>
    <definedName name="solver_itr" localSheetId="2" hidden="1">2147483647</definedName>
    <definedName name="solver_lhs1" localSheetId="1" hidden="1">'5'!$AF$1</definedName>
    <definedName name="solver_lhs1" localSheetId="2" hidden="1">'6'!$AF$1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um" localSheetId="1" hidden="1">1</definedName>
    <definedName name="solver_num" localSheetId="2" hidden="1">1</definedName>
    <definedName name="solver_nwt" localSheetId="1" hidden="1">1</definedName>
    <definedName name="solver_nwt" localSheetId="2" hidden="1">1</definedName>
    <definedName name="solver_opt" localSheetId="1" hidden="1">'5'!$AF$1</definedName>
    <definedName name="solver_opt" localSheetId="2" hidden="1">'6'!$AF$1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bv" localSheetId="2" hidden="1">1</definedName>
    <definedName name="solver_rel1" localSheetId="1" hidden="1">1</definedName>
    <definedName name="solver_rel1" localSheetId="2" hidden="1">1</definedName>
    <definedName name="solver_rhs1" localSheetId="1" hidden="1">0.05</definedName>
    <definedName name="solver_rhs1" localSheetId="2" hidden="1">0.05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2" hidden="1">1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2147483647</definedName>
    <definedName name="solver_tol" localSheetId="1" hidden="1">0.01</definedName>
    <definedName name="solver_tol" localSheetId="2" hidden="1">0.01</definedName>
    <definedName name="solver_typ" localSheetId="1" hidden="1">1</definedName>
    <definedName name="solver_typ" localSheetId="2" hidden="1">1</definedName>
    <definedName name="solver_val" localSheetId="1" hidden="1">0.05</definedName>
    <definedName name="solver_val" localSheetId="2" hidden="1">0.05</definedName>
    <definedName name="solver_ver" localSheetId="1" hidden="1">3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V46" i="15" l="1"/>
  <c r="W46" i="15" s="1"/>
  <c r="V47" i="15"/>
  <c r="W47" i="15" s="1"/>
  <c r="V49" i="15"/>
  <c r="W49" i="15" s="1"/>
  <c r="V52" i="15"/>
  <c r="W52" i="15" s="1"/>
  <c r="V53" i="15"/>
  <c r="W53" i="15" s="1"/>
  <c r="V55" i="15"/>
  <c r="W55" i="15" s="1"/>
  <c r="V58" i="15"/>
  <c r="W58" i="15" s="1"/>
  <c r="V61" i="15"/>
  <c r="W61" i="15" s="1"/>
  <c r="V64" i="15"/>
  <c r="W64" i="15" s="1"/>
  <c r="V67" i="15"/>
  <c r="W67" i="15" s="1"/>
  <c r="V70" i="15"/>
  <c r="W70" i="15" s="1"/>
  <c r="V73" i="15"/>
  <c r="W73" i="15" s="1"/>
  <c r="V76" i="15"/>
  <c r="W76" i="15" s="1"/>
  <c r="AA4" i="15"/>
  <c r="AC7" i="15"/>
  <c r="W38" i="15"/>
  <c r="X38" i="15" s="1"/>
  <c r="W37" i="15"/>
  <c r="X37" i="15" s="1"/>
  <c r="W36" i="15"/>
  <c r="X36" i="15" s="1"/>
  <c r="W35" i="15"/>
  <c r="X35" i="15" s="1"/>
  <c r="W34" i="15"/>
  <c r="X34" i="15" s="1"/>
  <c r="W33" i="15"/>
  <c r="X33" i="15" s="1"/>
  <c r="W32" i="15"/>
  <c r="X32" i="15" s="1"/>
  <c r="W31" i="15"/>
  <c r="X31" i="15" s="1"/>
  <c r="W30" i="15"/>
  <c r="X30" i="15" s="1"/>
  <c r="W29" i="15"/>
  <c r="X29" i="15" s="1"/>
  <c r="W28" i="15"/>
  <c r="X28" i="15" s="1"/>
  <c r="W27" i="15"/>
  <c r="X27" i="15" s="1"/>
  <c r="W26" i="15"/>
  <c r="X26" i="15" s="1"/>
  <c r="W25" i="15"/>
  <c r="X25" i="15" s="1"/>
  <c r="W24" i="15"/>
  <c r="X24" i="15" s="1"/>
  <c r="W23" i="15"/>
  <c r="X23" i="15" s="1"/>
  <c r="W22" i="15"/>
  <c r="X22" i="15" s="1"/>
  <c r="W21" i="15"/>
  <c r="X21" i="15" s="1"/>
  <c r="W20" i="15"/>
  <c r="X20" i="15" s="1"/>
  <c r="W19" i="15"/>
  <c r="X19" i="15" s="1"/>
  <c r="W18" i="15"/>
  <c r="X18" i="15" s="1"/>
  <c r="W17" i="15"/>
  <c r="X17" i="15" s="1"/>
  <c r="W16" i="15"/>
  <c r="X16" i="15" s="1"/>
  <c r="W15" i="15"/>
  <c r="X15" i="15" s="1"/>
  <c r="W14" i="15"/>
  <c r="X14" i="15" s="1"/>
  <c r="W13" i="15"/>
  <c r="X13" i="15" s="1"/>
  <c r="W12" i="15"/>
  <c r="X12" i="15" s="1"/>
  <c r="W11" i="15"/>
  <c r="X11" i="15" s="1"/>
  <c r="W10" i="15"/>
  <c r="X10" i="15" s="1"/>
  <c r="W9" i="15"/>
  <c r="X9" i="15" s="1"/>
  <c r="W8" i="15"/>
  <c r="X8" i="15" s="1"/>
  <c r="W7" i="15"/>
  <c r="X7" i="15" s="1"/>
  <c r="W6" i="15"/>
  <c r="X6" i="15" s="1"/>
  <c r="W5" i="15"/>
  <c r="J5" i="15"/>
  <c r="J6" i="15" s="1"/>
  <c r="J7" i="15" s="1"/>
  <c r="J8" i="15" s="1"/>
  <c r="J9" i="15" s="1"/>
  <c r="J10" i="15" s="1"/>
  <c r="J11" i="15" s="1"/>
  <c r="J12" i="15" s="1"/>
  <c r="J13" i="15" s="1"/>
  <c r="J14" i="15" s="1"/>
  <c r="J15" i="15" s="1"/>
  <c r="J16" i="15" s="1"/>
  <c r="J17" i="15" s="1"/>
  <c r="J18" i="15" s="1"/>
  <c r="J19" i="15" s="1"/>
  <c r="J20" i="15" s="1"/>
  <c r="J21" i="15" s="1"/>
  <c r="J22" i="15" s="1"/>
  <c r="J23" i="15" s="1"/>
  <c r="J24" i="15" s="1"/>
  <c r="J25" i="15" s="1"/>
  <c r="J26" i="15" s="1"/>
  <c r="J27" i="15" s="1"/>
  <c r="J28" i="15" s="1"/>
  <c r="J29" i="15" s="1"/>
  <c r="J30" i="15" s="1"/>
  <c r="J31" i="15" s="1"/>
  <c r="J32" i="15" s="1"/>
  <c r="J33" i="15" s="1"/>
  <c r="J34" i="15" s="1"/>
  <c r="J35" i="15" s="1"/>
  <c r="J36" i="15" s="1"/>
  <c r="J37" i="15" s="1"/>
  <c r="J38" i="15" s="1"/>
  <c r="X5" i="15" l="1"/>
  <c r="X39" i="15" s="1"/>
  <c r="AA7" i="15" s="1"/>
  <c r="V43" i="15"/>
  <c r="W43" i="15" s="1"/>
  <c r="V66" i="15"/>
  <c r="W66" i="15" s="1"/>
  <c r="V60" i="15"/>
  <c r="W60" i="15" s="1"/>
  <c r="V48" i="15"/>
  <c r="W48" i="15" s="1"/>
  <c r="V71" i="15"/>
  <c r="W71" i="15" s="1"/>
  <c r="V59" i="15"/>
  <c r="W59" i="15" s="1"/>
  <c r="V75" i="15"/>
  <c r="W75" i="15" s="1"/>
  <c r="V69" i="15"/>
  <c r="W69" i="15" s="1"/>
  <c r="V63" i="15"/>
  <c r="W63" i="15" s="1"/>
  <c r="V57" i="15"/>
  <c r="W57" i="15" s="1"/>
  <c r="V51" i="15"/>
  <c r="W51" i="15" s="1"/>
  <c r="V45" i="15"/>
  <c r="W45" i="15" s="1"/>
  <c r="V72" i="15"/>
  <c r="W72" i="15" s="1"/>
  <c r="V54" i="15"/>
  <c r="W54" i="15" s="1"/>
  <c r="V65" i="15"/>
  <c r="W65" i="15" s="1"/>
  <c r="V74" i="15"/>
  <c r="W74" i="15" s="1"/>
  <c r="V68" i="15"/>
  <c r="W68" i="15" s="1"/>
  <c r="V62" i="15"/>
  <c r="W62" i="15" s="1"/>
  <c r="V56" i="15"/>
  <c r="W56" i="15" s="1"/>
  <c r="V50" i="15"/>
  <c r="W50" i="15" s="1"/>
  <c r="V44" i="15"/>
  <c r="W44" i="15" s="1"/>
  <c r="AC8" i="15"/>
  <c r="AA1" i="9"/>
  <c r="AM495" i="14"/>
  <c r="AM494" i="14"/>
  <c r="AN494" i="14" s="1"/>
  <c r="AL5" i="14"/>
  <c r="AL6" i="14" s="1"/>
  <c r="AL7" i="14" s="1"/>
  <c r="AL8" i="14" s="1"/>
  <c r="AL9" i="14" s="1"/>
  <c r="AL10" i="14" s="1"/>
  <c r="AL11" i="14" s="1"/>
  <c r="AL12" i="14" s="1"/>
  <c r="AL13" i="14" s="1"/>
  <c r="AL14" i="14" s="1"/>
  <c r="AL15" i="14" s="1"/>
  <c r="AL16" i="14" s="1"/>
  <c r="AL17" i="14" s="1"/>
  <c r="AL18" i="14" s="1"/>
  <c r="AL19" i="14" s="1"/>
  <c r="AL20" i="14" s="1"/>
  <c r="AL21" i="14" s="1"/>
  <c r="AL22" i="14" s="1"/>
  <c r="AL23" i="14" s="1"/>
  <c r="AL24" i="14" s="1"/>
  <c r="AL25" i="14" s="1"/>
  <c r="AL26" i="14" s="1"/>
  <c r="AL27" i="14" s="1"/>
  <c r="AL28" i="14" s="1"/>
  <c r="AL29" i="14" s="1"/>
  <c r="AL30" i="14" s="1"/>
  <c r="AL31" i="14" s="1"/>
  <c r="AL32" i="14" s="1"/>
  <c r="AL33" i="14" s="1"/>
  <c r="AL34" i="14" s="1"/>
  <c r="AL35" i="14" s="1"/>
  <c r="AL36" i="14" s="1"/>
  <c r="AL37" i="14" s="1"/>
  <c r="AL38" i="14" s="1"/>
  <c r="AL39" i="14" s="1"/>
  <c r="AL40" i="14" s="1"/>
  <c r="AL41" i="14" s="1"/>
  <c r="AL42" i="14" s="1"/>
  <c r="AL43" i="14" s="1"/>
  <c r="AL44" i="14" s="1"/>
  <c r="AL45" i="14" s="1"/>
  <c r="AL46" i="14" s="1"/>
  <c r="AL47" i="14" s="1"/>
  <c r="AL48" i="14" s="1"/>
  <c r="AL49" i="14" s="1"/>
  <c r="AL50" i="14" s="1"/>
  <c r="AL51" i="14" s="1"/>
  <c r="AL52" i="14" s="1"/>
  <c r="AL53" i="14" s="1"/>
  <c r="AL54" i="14" s="1"/>
  <c r="AL55" i="14" s="1"/>
  <c r="AL56" i="14" s="1"/>
  <c r="AL57" i="14" s="1"/>
  <c r="AL58" i="14" s="1"/>
  <c r="AL59" i="14" s="1"/>
  <c r="AL60" i="14" s="1"/>
  <c r="AL61" i="14" s="1"/>
  <c r="AL62" i="14" s="1"/>
  <c r="AL63" i="14" s="1"/>
  <c r="AL64" i="14" s="1"/>
  <c r="AL65" i="14" s="1"/>
  <c r="AL66" i="14" s="1"/>
  <c r="AL67" i="14" s="1"/>
  <c r="AL68" i="14" s="1"/>
  <c r="AL69" i="14" s="1"/>
  <c r="AL70" i="14" s="1"/>
  <c r="AL71" i="14" s="1"/>
  <c r="AL72" i="14" s="1"/>
  <c r="AL73" i="14" s="1"/>
  <c r="AL74" i="14" s="1"/>
  <c r="AL75" i="14" s="1"/>
  <c r="AL76" i="14" s="1"/>
  <c r="AL77" i="14" s="1"/>
  <c r="AL78" i="14" s="1"/>
  <c r="AL79" i="14" s="1"/>
  <c r="AL80" i="14" s="1"/>
  <c r="AL81" i="14" s="1"/>
  <c r="AL82" i="14" s="1"/>
  <c r="AL83" i="14" s="1"/>
  <c r="AL84" i="14" s="1"/>
  <c r="AL85" i="14" s="1"/>
  <c r="AL86" i="14" s="1"/>
  <c r="AL87" i="14" s="1"/>
  <c r="AL88" i="14" s="1"/>
  <c r="AL89" i="14" s="1"/>
  <c r="AL90" i="14" s="1"/>
  <c r="AL91" i="14" s="1"/>
  <c r="AL92" i="14" s="1"/>
  <c r="AL93" i="14" s="1"/>
  <c r="AL94" i="14" s="1"/>
  <c r="AL95" i="14" s="1"/>
  <c r="AL96" i="14" s="1"/>
  <c r="AL97" i="14" s="1"/>
  <c r="AL98" i="14" s="1"/>
  <c r="AL99" i="14" s="1"/>
  <c r="AL100" i="14" s="1"/>
  <c r="AL101" i="14" s="1"/>
  <c r="AL102" i="14" s="1"/>
  <c r="AL103" i="14" s="1"/>
  <c r="AL104" i="14" s="1"/>
  <c r="AL105" i="14" s="1"/>
  <c r="AL106" i="14" s="1"/>
  <c r="AL107" i="14" s="1"/>
  <c r="AL108" i="14" s="1"/>
  <c r="AL109" i="14" s="1"/>
  <c r="AL110" i="14" s="1"/>
  <c r="AL111" i="14" s="1"/>
  <c r="AL112" i="14" s="1"/>
  <c r="AL113" i="14" s="1"/>
  <c r="AL114" i="14" s="1"/>
  <c r="AL115" i="14" s="1"/>
  <c r="AL116" i="14" s="1"/>
  <c r="AL117" i="14" s="1"/>
  <c r="AL118" i="14" s="1"/>
  <c r="AL119" i="14" s="1"/>
  <c r="AL120" i="14" s="1"/>
  <c r="AL121" i="14" s="1"/>
  <c r="AL122" i="14" s="1"/>
  <c r="AL123" i="14" s="1"/>
  <c r="AL124" i="14" s="1"/>
  <c r="AL125" i="14" s="1"/>
  <c r="AL126" i="14" s="1"/>
  <c r="AL127" i="14" s="1"/>
  <c r="AL128" i="14" s="1"/>
  <c r="AL129" i="14" s="1"/>
  <c r="AL130" i="14" s="1"/>
  <c r="AL131" i="14" s="1"/>
  <c r="AL132" i="14" s="1"/>
  <c r="AL133" i="14" s="1"/>
  <c r="AL134" i="14" s="1"/>
  <c r="AL135" i="14" s="1"/>
  <c r="AL136" i="14" s="1"/>
  <c r="AL137" i="14" s="1"/>
  <c r="AL138" i="14" s="1"/>
  <c r="AL139" i="14" s="1"/>
  <c r="AL140" i="14" s="1"/>
  <c r="AL141" i="14" s="1"/>
  <c r="AL142" i="14" s="1"/>
  <c r="AL143" i="14" s="1"/>
  <c r="AL144" i="14" s="1"/>
  <c r="AL145" i="14" s="1"/>
  <c r="AL146" i="14" s="1"/>
  <c r="AL147" i="14" s="1"/>
  <c r="AL148" i="14" s="1"/>
  <c r="AL149" i="14" s="1"/>
  <c r="AL150" i="14" s="1"/>
  <c r="AL151" i="14" s="1"/>
  <c r="AL152" i="14" s="1"/>
  <c r="AL153" i="14" s="1"/>
  <c r="AL154" i="14" s="1"/>
  <c r="AL155" i="14" s="1"/>
  <c r="AL156" i="14" s="1"/>
  <c r="AL157" i="14" s="1"/>
  <c r="AL158" i="14" s="1"/>
  <c r="AL159" i="14" s="1"/>
  <c r="AL160" i="14" s="1"/>
  <c r="AL161" i="14" s="1"/>
  <c r="AL162" i="14" s="1"/>
  <c r="AL163" i="14" s="1"/>
  <c r="AL164" i="14" s="1"/>
  <c r="AL165" i="14" s="1"/>
  <c r="AL166" i="14" s="1"/>
  <c r="AL167" i="14" s="1"/>
  <c r="AL168" i="14" s="1"/>
  <c r="AL169" i="14" s="1"/>
  <c r="AL170" i="14" s="1"/>
  <c r="AL171" i="14" s="1"/>
  <c r="AL172" i="14" s="1"/>
  <c r="AL173" i="14" s="1"/>
  <c r="AL174" i="14" s="1"/>
  <c r="AL175" i="14" s="1"/>
  <c r="AL176" i="14" s="1"/>
  <c r="AL177" i="14" s="1"/>
  <c r="AL178" i="14" s="1"/>
  <c r="AL179" i="14" s="1"/>
  <c r="AL180" i="14" s="1"/>
  <c r="AL181" i="14" s="1"/>
  <c r="AL182" i="14" s="1"/>
  <c r="AL183" i="14" s="1"/>
  <c r="AL184" i="14" s="1"/>
  <c r="AL185" i="14" s="1"/>
  <c r="AL186" i="14" s="1"/>
  <c r="AL187" i="14" s="1"/>
  <c r="AL188" i="14" s="1"/>
  <c r="AL189" i="14" s="1"/>
  <c r="AL190" i="14" s="1"/>
  <c r="AL191" i="14" s="1"/>
  <c r="AL192" i="14" s="1"/>
  <c r="AL193" i="14" s="1"/>
  <c r="AL194" i="14" s="1"/>
  <c r="AL195" i="14" s="1"/>
  <c r="AL196" i="14" s="1"/>
  <c r="AL197" i="14" s="1"/>
  <c r="AL198" i="14" s="1"/>
  <c r="AL199" i="14" s="1"/>
  <c r="AL200" i="14" s="1"/>
  <c r="AL201" i="14" s="1"/>
  <c r="AL202" i="14" s="1"/>
  <c r="AL203" i="14" s="1"/>
  <c r="AL204" i="14" s="1"/>
  <c r="AL205" i="14" s="1"/>
  <c r="AL206" i="14" s="1"/>
  <c r="AL207" i="14" s="1"/>
  <c r="AL208" i="14" s="1"/>
  <c r="AL209" i="14" s="1"/>
  <c r="AL210" i="14" s="1"/>
  <c r="AL211" i="14" s="1"/>
  <c r="AL212" i="14" s="1"/>
  <c r="AL213" i="14" s="1"/>
  <c r="AL214" i="14" s="1"/>
  <c r="AL215" i="14" s="1"/>
  <c r="AL216" i="14" s="1"/>
  <c r="AL217" i="14" s="1"/>
  <c r="AL218" i="14" s="1"/>
  <c r="AL219" i="14" s="1"/>
  <c r="AL220" i="14" s="1"/>
  <c r="AL221" i="14" s="1"/>
  <c r="AL222" i="14" s="1"/>
  <c r="AL223" i="14" s="1"/>
  <c r="AL224" i="14" s="1"/>
  <c r="AL225" i="14" s="1"/>
  <c r="AL226" i="14" s="1"/>
  <c r="AL227" i="14" s="1"/>
  <c r="AL228" i="14" s="1"/>
  <c r="AL229" i="14" s="1"/>
  <c r="AL230" i="14" s="1"/>
  <c r="AL231" i="14" s="1"/>
  <c r="AL232" i="14" s="1"/>
  <c r="AL233" i="14" s="1"/>
  <c r="AL234" i="14" s="1"/>
  <c r="AL235" i="14" s="1"/>
  <c r="AL236" i="14" s="1"/>
  <c r="AL237" i="14" s="1"/>
  <c r="AL238" i="14" s="1"/>
  <c r="AL239" i="14" s="1"/>
  <c r="AL240" i="14" s="1"/>
  <c r="AL241" i="14" s="1"/>
  <c r="AL242" i="14" s="1"/>
  <c r="AL243" i="14" s="1"/>
  <c r="AL244" i="14" s="1"/>
  <c r="AL245" i="14" s="1"/>
  <c r="AL246" i="14" s="1"/>
  <c r="AL247" i="14" s="1"/>
  <c r="AL248" i="14" s="1"/>
  <c r="AL249" i="14" s="1"/>
  <c r="AL250" i="14" s="1"/>
  <c r="AL251" i="14" s="1"/>
  <c r="AL252" i="14" s="1"/>
  <c r="AL253" i="14" s="1"/>
  <c r="AL254" i="14" s="1"/>
  <c r="AL255" i="14" s="1"/>
  <c r="AL256" i="14" s="1"/>
  <c r="AL257" i="14" s="1"/>
  <c r="AL258" i="14" s="1"/>
  <c r="AL259" i="14" s="1"/>
  <c r="AL260" i="14" s="1"/>
  <c r="AL261" i="14" s="1"/>
  <c r="AL262" i="14" s="1"/>
  <c r="AL263" i="14" s="1"/>
  <c r="AL264" i="14" s="1"/>
  <c r="AL265" i="14" s="1"/>
  <c r="AL266" i="14" s="1"/>
  <c r="AL267" i="14" s="1"/>
  <c r="AL268" i="14" s="1"/>
  <c r="AL269" i="14" s="1"/>
  <c r="AL270" i="14" s="1"/>
  <c r="AL271" i="14" s="1"/>
  <c r="AL272" i="14" s="1"/>
  <c r="AL273" i="14" s="1"/>
  <c r="AL274" i="14" s="1"/>
  <c r="AL275" i="14" s="1"/>
  <c r="AL276" i="14" s="1"/>
  <c r="AL277" i="14" s="1"/>
  <c r="AL278" i="14" s="1"/>
  <c r="AL279" i="14" s="1"/>
  <c r="AL280" i="14" s="1"/>
  <c r="AL281" i="14" s="1"/>
  <c r="AL282" i="14" s="1"/>
  <c r="AL283" i="14" s="1"/>
  <c r="AL284" i="14" s="1"/>
  <c r="AL285" i="14" s="1"/>
  <c r="AL286" i="14" s="1"/>
  <c r="AL287" i="14" s="1"/>
  <c r="AL288" i="14" s="1"/>
  <c r="AL289" i="14" s="1"/>
  <c r="AL290" i="14" s="1"/>
  <c r="AL291" i="14" s="1"/>
  <c r="AL292" i="14" s="1"/>
  <c r="AL293" i="14" s="1"/>
  <c r="AL294" i="14" s="1"/>
  <c r="AL295" i="14" s="1"/>
  <c r="AL296" i="14" s="1"/>
  <c r="AL297" i="14" s="1"/>
  <c r="AL298" i="14" s="1"/>
  <c r="AL299" i="14" s="1"/>
  <c r="AL300" i="14" s="1"/>
  <c r="AL301" i="14" s="1"/>
  <c r="AL302" i="14" s="1"/>
  <c r="AL303" i="14" s="1"/>
  <c r="AL304" i="14" s="1"/>
  <c r="AL305" i="14" s="1"/>
  <c r="AL306" i="14" s="1"/>
  <c r="AL307" i="14" s="1"/>
  <c r="AL308" i="14" s="1"/>
  <c r="AL309" i="14" s="1"/>
  <c r="AL310" i="14" s="1"/>
  <c r="AL311" i="14" s="1"/>
  <c r="AL312" i="14" s="1"/>
  <c r="AL313" i="14" s="1"/>
  <c r="AL314" i="14" s="1"/>
  <c r="AL315" i="14" s="1"/>
  <c r="AL316" i="14" s="1"/>
  <c r="AL317" i="14" s="1"/>
  <c r="AL318" i="14" s="1"/>
  <c r="AL319" i="14" s="1"/>
  <c r="AL320" i="14" s="1"/>
  <c r="AL321" i="14" s="1"/>
  <c r="AL322" i="14" s="1"/>
  <c r="AL323" i="14" s="1"/>
  <c r="AL324" i="14" s="1"/>
  <c r="AL325" i="14" s="1"/>
  <c r="AL326" i="14" s="1"/>
  <c r="AL327" i="14" s="1"/>
  <c r="AL328" i="14" s="1"/>
  <c r="AL329" i="14" s="1"/>
  <c r="AL330" i="14" s="1"/>
  <c r="AL331" i="14" s="1"/>
  <c r="AL332" i="14" s="1"/>
  <c r="AL333" i="14" s="1"/>
  <c r="AL334" i="14" s="1"/>
  <c r="AL335" i="14" s="1"/>
  <c r="AL336" i="14" s="1"/>
  <c r="AL337" i="14" s="1"/>
  <c r="AL338" i="14" s="1"/>
  <c r="AL339" i="14" s="1"/>
  <c r="AL340" i="14" s="1"/>
  <c r="AL341" i="14" s="1"/>
  <c r="AL342" i="14" s="1"/>
  <c r="AL343" i="14" s="1"/>
  <c r="AL344" i="14" s="1"/>
  <c r="AL345" i="14" s="1"/>
  <c r="AL346" i="14" s="1"/>
  <c r="AL347" i="14" s="1"/>
  <c r="AL348" i="14" s="1"/>
  <c r="AL349" i="14" s="1"/>
  <c r="AL350" i="14" s="1"/>
  <c r="AL351" i="14" s="1"/>
  <c r="AL352" i="14" s="1"/>
  <c r="AL353" i="14" s="1"/>
  <c r="AL354" i="14" s="1"/>
  <c r="AL355" i="14" s="1"/>
  <c r="AL356" i="14" s="1"/>
  <c r="AL357" i="14" s="1"/>
  <c r="AL358" i="14" s="1"/>
  <c r="AL359" i="14" s="1"/>
  <c r="AL360" i="14" s="1"/>
  <c r="AL361" i="14" s="1"/>
  <c r="AL362" i="14" s="1"/>
  <c r="AL363" i="14" s="1"/>
  <c r="AL364" i="14" s="1"/>
  <c r="AL365" i="14" s="1"/>
  <c r="AL366" i="14" s="1"/>
  <c r="AL367" i="14" s="1"/>
  <c r="AL368" i="14" s="1"/>
  <c r="AL369" i="14" s="1"/>
  <c r="AL370" i="14" s="1"/>
  <c r="AL371" i="14" s="1"/>
  <c r="AL372" i="14" s="1"/>
  <c r="AL373" i="14" s="1"/>
  <c r="AL374" i="14" s="1"/>
  <c r="AL375" i="14" s="1"/>
  <c r="AL376" i="14" s="1"/>
  <c r="AL377" i="14" s="1"/>
  <c r="AL378" i="14" s="1"/>
  <c r="AL379" i="14" s="1"/>
  <c r="AL380" i="14" s="1"/>
  <c r="AL381" i="14" s="1"/>
  <c r="AL382" i="14" s="1"/>
  <c r="AL383" i="14" s="1"/>
  <c r="AL384" i="14" s="1"/>
  <c r="AL385" i="14" s="1"/>
  <c r="AL386" i="14" s="1"/>
  <c r="AL387" i="14" s="1"/>
  <c r="AL388" i="14" s="1"/>
  <c r="AL389" i="14" s="1"/>
  <c r="AL390" i="14" s="1"/>
  <c r="AL391" i="14" s="1"/>
  <c r="AL392" i="14" s="1"/>
  <c r="AL393" i="14" s="1"/>
  <c r="AL394" i="14" s="1"/>
  <c r="AL395" i="14" s="1"/>
  <c r="AL396" i="14" s="1"/>
  <c r="AL397" i="14" s="1"/>
  <c r="AL398" i="14" s="1"/>
  <c r="AL399" i="14" s="1"/>
  <c r="AL400" i="14" s="1"/>
  <c r="AL401" i="14" s="1"/>
  <c r="AL402" i="14" s="1"/>
  <c r="AL403" i="14" s="1"/>
  <c r="AL404" i="14" s="1"/>
  <c r="AL405" i="14" s="1"/>
  <c r="AL406" i="14" s="1"/>
  <c r="AL407" i="14" s="1"/>
  <c r="AL408" i="14" s="1"/>
  <c r="AL409" i="14" s="1"/>
  <c r="AL410" i="14" s="1"/>
  <c r="AL411" i="14" s="1"/>
  <c r="AL412" i="14" s="1"/>
  <c r="AF6" i="15" l="1"/>
  <c r="AF7" i="15"/>
  <c r="W79" i="15"/>
  <c r="AF8" i="15"/>
  <c r="AC9" i="15"/>
  <c r="B1" i="14"/>
  <c r="M5" i="14" s="1"/>
  <c r="Y5" i="14" s="1"/>
  <c r="AK5" i="14" s="1"/>
  <c r="X21" i="14"/>
  <c r="Z4" i="14"/>
  <c r="AA4" i="14" s="1"/>
  <c r="AB4" i="14" s="1"/>
  <c r="AC4" i="14" s="1"/>
  <c r="AD4" i="14" s="1"/>
  <c r="AE4" i="14" s="1"/>
  <c r="AF4" i="14" s="1"/>
  <c r="AG4" i="14" s="1"/>
  <c r="AH4" i="14" s="1"/>
  <c r="AI4" i="14" s="1"/>
  <c r="AJ4" i="14" s="1"/>
  <c r="N4" i="14"/>
  <c r="O4" i="14" s="1"/>
  <c r="P4" i="14" s="1"/>
  <c r="Q4" i="14" s="1"/>
  <c r="R4" i="14" s="1"/>
  <c r="S4" i="14" s="1"/>
  <c r="T4" i="14" s="1"/>
  <c r="U4" i="14" s="1"/>
  <c r="V4" i="14" s="1"/>
  <c r="W4" i="14" s="1"/>
  <c r="X4" i="14" s="1"/>
  <c r="B4" i="14"/>
  <c r="C4" i="14" s="1"/>
  <c r="D4" i="14" s="1"/>
  <c r="E4" i="14" s="1"/>
  <c r="F4" i="14" s="1"/>
  <c r="G4" i="14" s="1"/>
  <c r="H4" i="14" s="1"/>
  <c r="I4" i="14" s="1"/>
  <c r="J4" i="14" s="1"/>
  <c r="K4" i="14" s="1"/>
  <c r="L4" i="14" s="1"/>
  <c r="AF9" i="15" l="1"/>
  <c r="AC10" i="15"/>
  <c r="N6" i="14"/>
  <c r="X5" i="14"/>
  <c r="S38" i="14"/>
  <c r="O37" i="14"/>
  <c r="U34" i="14"/>
  <c r="M32" i="14"/>
  <c r="M30" i="14"/>
  <c r="M28" i="14"/>
  <c r="Q25" i="14"/>
  <c r="Q23" i="14"/>
  <c r="Q21" i="14"/>
  <c r="U18" i="14"/>
  <c r="Q17" i="14"/>
  <c r="M16" i="14"/>
  <c r="M14" i="14"/>
  <c r="M12" i="14"/>
  <c r="U10" i="14"/>
  <c r="Q9" i="14"/>
  <c r="M8" i="14"/>
  <c r="M6" i="14"/>
  <c r="W5" i="14"/>
  <c r="O5" i="14"/>
  <c r="R38" i="14"/>
  <c r="V37" i="14"/>
  <c r="R36" i="14"/>
  <c r="N35" i="14"/>
  <c r="V33" i="14"/>
  <c r="R32" i="14"/>
  <c r="N31" i="14"/>
  <c r="V29" i="14"/>
  <c r="R28" i="14"/>
  <c r="N27" i="14"/>
  <c r="V25" i="14"/>
  <c r="R24" i="14"/>
  <c r="N23" i="14"/>
  <c r="V21" i="14"/>
  <c r="R20" i="14"/>
  <c r="N19" i="14"/>
  <c r="V17" i="14"/>
  <c r="R16" i="14"/>
  <c r="N15" i="14"/>
  <c r="R14" i="14"/>
  <c r="N13" i="14"/>
  <c r="V11" i="14"/>
  <c r="R10" i="14"/>
  <c r="N9" i="14"/>
  <c r="R8" i="14"/>
  <c r="V7" i="14"/>
  <c r="N7" i="14"/>
  <c r="R6" i="14"/>
  <c r="V5" i="14"/>
  <c r="R5" i="14"/>
  <c r="N5" i="14"/>
  <c r="U38" i="14"/>
  <c r="Q38" i="14"/>
  <c r="M38" i="14"/>
  <c r="U37" i="14"/>
  <c r="Q37" i="14"/>
  <c r="M37" i="14"/>
  <c r="Q36" i="14"/>
  <c r="U35" i="14"/>
  <c r="M35" i="14"/>
  <c r="Q34" i="14"/>
  <c r="U33" i="14"/>
  <c r="M33" i="14"/>
  <c r="Q32" i="14"/>
  <c r="U31" i="14"/>
  <c r="M31" i="14"/>
  <c r="Q30" i="14"/>
  <c r="U29" i="14"/>
  <c r="M29" i="14"/>
  <c r="Q28" i="14"/>
  <c r="U27" i="14"/>
  <c r="M27" i="14"/>
  <c r="Q26" i="14"/>
  <c r="U25" i="14"/>
  <c r="M25" i="14"/>
  <c r="Q24" i="14"/>
  <c r="U23" i="14"/>
  <c r="M23" i="14"/>
  <c r="Q22" i="14"/>
  <c r="U21" i="14"/>
  <c r="M21" i="14"/>
  <c r="Q20" i="14"/>
  <c r="U19" i="14"/>
  <c r="M19" i="14"/>
  <c r="Q18" i="14"/>
  <c r="U17" i="14"/>
  <c r="M17" i="14"/>
  <c r="Q16" i="14"/>
  <c r="U15" i="14"/>
  <c r="M15" i="14"/>
  <c r="Q14" i="14"/>
  <c r="U13" i="14"/>
  <c r="M13" i="14"/>
  <c r="Q12" i="14"/>
  <c r="U11" i="14"/>
  <c r="M11" i="14"/>
  <c r="Q10" i="14"/>
  <c r="U9" i="14"/>
  <c r="M9" i="14"/>
  <c r="Q8" i="14"/>
  <c r="U7" i="14"/>
  <c r="M7" i="14"/>
  <c r="Q6" i="14"/>
  <c r="P5" i="14"/>
  <c r="W37" i="14"/>
  <c r="U36" i="14"/>
  <c r="Q35" i="14"/>
  <c r="U32" i="14"/>
  <c r="U30" i="14"/>
  <c r="Q27" i="14"/>
  <c r="M26" i="14"/>
  <c r="U22" i="14"/>
  <c r="M20" i="14"/>
  <c r="M18" i="14"/>
  <c r="U16" i="14"/>
  <c r="Q15" i="14"/>
  <c r="Q13" i="14"/>
  <c r="Q11" i="14"/>
  <c r="M10" i="14"/>
  <c r="U8" i="14"/>
  <c r="Q7" i="14"/>
  <c r="U6" i="14"/>
  <c r="S5" i="14"/>
  <c r="V38" i="14"/>
  <c r="N38" i="14"/>
  <c r="R37" i="14"/>
  <c r="N37" i="14"/>
  <c r="V35" i="14"/>
  <c r="R34" i="14"/>
  <c r="N33" i="14"/>
  <c r="V31" i="14"/>
  <c r="R30" i="14"/>
  <c r="N29" i="14"/>
  <c r="V27" i="14"/>
  <c r="R26" i="14"/>
  <c r="N25" i="14"/>
  <c r="V23" i="14"/>
  <c r="R22" i="14"/>
  <c r="N21" i="14"/>
  <c r="V19" i="14"/>
  <c r="R18" i="14"/>
  <c r="N17" i="14"/>
  <c r="V15" i="14"/>
  <c r="V13" i="14"/>
  <c r="R12" i="14"/>
  <c r="N11" i="14"/>
  <c r="V9" i="14"/>
  <c r="U5" i="14"/>
  <c r="Q5" i="14"/>
  <c r="X38" i="14"/>
  <c r="T38" i="14"/>
  <c r="P38" i="14"/>
  <c r="X37" i="14"/>
  <c r="T37" i="14"/>
  <c r="P37" i="14"/>
  <c r="V36" i="14"/>
  <c r="N36" i="14"/>
  <c r="R35" i="14"/>
  <c r="V34" i="14"/>
  <c r="N34" i="14"/>
  <c r="R33" i="14"/>
  <c r="V32" i="14"/>
  <c r="N32" i="14"/>
  <c r="R31" i="14"/>
  <c r="V30" i="14"/>
  <c r="N30" i="14"/>
  <c r="R29" i="14"/>
  <c r="V28" i="14"/>
  <c r="N28" i="14"/>
  <c r="R27" i="14"/>
  <c r="V26" i="14"/>
  <c r="N26" i="14"/>
  <c r="R25" i="14"/>
  <c r="V24" i="14"/>
  <c r="N24" i="14"/>
  <c r="R23" i="14"/>
  <c r="V22" i="14"/>
  <c r="N22" i="14"/>
  <c r="R21" i="14"/>
  <c r="V20" i="14"/>
  <c r="N20" i="14"/>
  <c r="R19" i="14"/>
  <c r="V18" i="14"/>
  <c r="N18" i="14"/>
  <c r="R17" i="14"/>
  <c r="V16" i="14"/>
  <c r="N16" i="14"/>
  <c r="R15" i="14"/>
  <c r="V14" i="14"/>
  <c r="N14" i="14"/>
  <c r="R13" i="14"/>
  <c r="V12" i="14"/>
  <c r="N12" i="14"/>
  <c r="R11" i="14"/>
  <c r="V10" i="14"/>
  <c r="N10" i="14"/>
  <c r="R9" i="14"/>
  <c r="V8" i="14"/>
  <c r="N8" i="14"/>
  <c r="R7" i="14"/>
  <c r="V6" i="14"/>
  <c r="O6" i="14"/>
  <c r="S6" i="14"/>
  <c r="W6" i="14"/>
  <c r="O7" i="14"/>
  <c r="S7" i="14"/>
  <c r="W7" i="14"/>
  <c r="O8" i="14"/>
  <c r="S8" i="14"/>
  <c r="W8" i="14"/>
  <c r="O9" i="14"/>
  <c r="S9" i="14"/>
  <c r="W9" i="14"/>
  <c r="O10" i="14"/>
  <c r="S10" i="14"/>
  <c r="W10" i="14"/>
  <c r="O11" i="14"/>
  <c r="S11" i="14"/>
  <c r="W11" i="14"/>
  <c r="O12" i="14"/>
  <c r="S12" i="14"/>
  <c r="W12" i="14"/>
  <c r="O13" i="14"/>
  <c r="S13" i="14"/>
  <c r="W13" i="14"/>
  <c r="O14" i="14"/>
  <c r="S14" i="14"/>
  <c r="W14" i="14"/>
  <c r="O15" i="14"/>
  <c r="S15" i="14"/>
  <c r="W15" i="14"/>
  <c r="O16" i="14"/>
  <c r="S16" i="14"/>
  <c r="W16" i="14"/>
  <c r="O17" i="14"/>
  <c r="S17" i="14"/>
  <c r="W17" i="14"/>
  <c r="O18" i="14"/>
  <c r="S18" i="14"/>
  <c r="W18" i="14"/>
  <c r="O19" i="14"/>
  <c r="S19" i="14"/>
  <c r="W19" i="14"/>
  <c r="O20" i="14"/>
  <c r="S20" i="14"/>
  <c r="W20" i="14"/>
  <c r="O21" i="14"/>
  <c r="S21" i="14"/>
  <c r="W21" i="14"/>
  <c r="O22" i="14"/>
  <c r="S22" i="14"/>
  <c r="W22" i="14"/>
  <c r="O23" i="14"/>
  <c r="S23" i="14"/>
  <c r="W23" i="14"/>
  <c r="O24" i="14"/>
  <c r="S24" i="14"/>
  <c r="W24" i="14"/>
  <c r="O25" i="14"/>
  <c r="S25" i="14"/>
  <c r="W25" i="14"/>
  <c r="O26" i="14"/>
  <c r="S26" i="14"/>
  <c r="W26" i="14"/>
  <c r="O27" i="14"/>
  <c r="S27" i="14"/>
  <c r="W27" i="14"/>
  <c r="O28" i="14"/>
  <c r="S28" i="14"/>
  <c r="W28" i="14"/>
  <c r="O29" i="14"/>
  <c r="S29" i="14"/>
  <c r="W29" i="14"/>
  <c r="O30" i="14"/>
  <c r="S30" i="14"/>
  <c r="W30" i="14"/>
  <c r="O31" i="14"/>
  <c r="S31" i="14"/>
  <c r="W31" i="14"/>
  <c r="O32" i="14"/>
  <c r="S32" i="14"/>
  <c r="W32" i="14"/>
  <c r="O33" i="14"/>
  <c r="S33" i="14"/>
  <c r="W33" i="14"/>
  <c r="O34" i="14"/>
  <c r="S34" i="14"/>
  <c r="W34" i="14"/>
  <c r="O35" i="14"/>
  <c r="S35" i="14"/>
  <c r="W35" i="14"/>
  <c r="O36" i="14"/>
  <c r="S36" i="14"/>
  <c r="W36" i="14"/>
  <c r="P6" i="14"/>
  <c r="T6" i="14"/>
  <c r="X6" i="14"/>
  <c r="P7" i="14"/>
  <c r="T7" i="14"/>
  <c r="X7" i="14"/>
  <c r="P8" i="14"/>
  <c r="T8" i="14"/>
  <c r="X8" i="14"/>
  <c r="P9" i="14"/>
  <c r="T9" i="14"/>
  <c r="X9" i="14"/>
  <c r="P10" i="14"/>
  <c r="T10" i="14"/>
  <c r="X10" i="14"/>
  <c r="P11" i="14"/>
  <c r="T11" i="14"/>
  <c r="X11" i="14"/>
  <c r="P12" i="14"/>
  <c r="T12" i="14"/>
  <c r="X12" i="14"/>
  <c r="P13" i="14"/>
  <c r="T13" i="14"/>
  <c r="X13" i="14"/>
  <c r="P14" i="14"/>
  <c r="T14" i="14"/>
  <c r="X14" i="14"/>
  <c r="P15" i="14"/>
  <c r="T15" i="14"/>
  <c r="X15" i="14"/>
  <c r="P16" i="14"/>
  <c r="T16" i="14"/>
  <c r="X16" i="14"/>
  <c r="P17" i="14"/>
  <c r="T17" i="14"/>
  <c r="X17" i="14"/>
  <c r="P18" i="14"/>
  <c r="T18" i="14"/>
  <c r="X18" i="14"/>
  <c r="P19" i="14"/>
  <c r="T19" i="14"/>
  <c r="X19" i="14"/>
  <c r="P20" i="14"/>
  <c r="T20" i="14"/>
  <c r="X20" i="14"/>
  <c r="P21" i="14"/>
  <c r="T21" i="14"/>
  <c r="P22" i="14"/>
  <c r="T22" i="14"/>
  <c r="X22" i="14"/>
  <c r="P23" i="14"/>
  <c r="T23" i="14"/>
  <c r="X23" i="14"/>
  <c r="P24" i="14"/>
  <c r="T24" i="14"/>
  <c r="X24" i="14"/>
  <c r="P25" i="14"/>
  <c r="T25" i="14"/>
  <c r="X25" i="14"/>
  <c r="P26" i="14"/>
  <c r="T26" i="14"/>
  <c r="X26" i="14"/>
  <c r="P27" i="14"/>
  <c r="T27" i="14"/>
  <c r="X27" i="14"/>
  <c r="P28" i="14"/>
  <c r="T28" i="14"/>
  <c r="X28" i="14"/>
  <c r="P29" i="14"/>
  <c r="T29" i="14"/>
  <c r="X29" i="14"/>
  <c r="P30" i="14"/>
  <c r="T30" i="14"/>
  <c r="X30" i="14"/>
  <c r="P31" i="14"/>
  <c r="T31" i="14"/>
  <c r="X31" i="14"/>
  <c r="P32" i="14"/>
  <c r="T32" i="14"/>
  <c r="X32" i="14"/>
  <c r="P33" i="14"/>
  <c r="T33" i="14"/>
  <c r="X33" i="14"/>
  <c r="P34" i="14"/>
  <c r="T34" i="14"/>
  <c r="X34" i="14"/>
  <c r="P35" i="14"/>
  <c r="T35" i="14"/>
  <c r="X35" i="14"/>
  <c r="P36" i="14"/>
  <c r="T36" i="14"/>
  <c r="X36" i="14"/>
  <c r="W38" i="14"/>
  <c r="S37" i="14"/>
  <c r="Q33" i="14"/>
  <c r="U28" i="14"/>
  <c r="M24" i="14"/>
  <c r="U20" i="14"/>
  <c r="U12" i="14"/>
  <c r="T5" i="14"/>
  <c r="O38" i="14"/>
  <c r="M36" i="14"/>
  <c r="M34" i="14"/>
  <c r="Q31" i="14"/>
  <c r="Q29" i="14"/>
  <c r="U26" i="14"/>
  <c r="U24" i="14"/>
  <c r="M22" i="14"/>
  <c r="Q19" i="14"/>
  <c r="U14" i="14"/>
  <c r="AC11" i="15" l="1"/>
  <c r="AF10" i="15"/>
  <c r="Z5" i="14"/>
  <c r="AK6" i="14" s="1"/>
  <c r="W35" i="9"/>
  <c r="W36" i="9"/>
  <c r="W37" i="9"/>
  <c r="W38" i="9"/>
  <c r="W28" i="9"/>
  <c r="W29" i="9"/>
  <c r="W30" i="9"/>
  <c r="W31" i="9"/>
  <c r="W32" i="9"/>
  <c r="W33" i="9"/>
  <c r="W34" i="9"/>
  <c r="W23" i="9"/>
  <c r="W24" i="9"/>
  <c r="W25" i="9"/>
  <c r="W26" i="9"/>
  <c r="W27" i="9"/>
  <c r="W21" i="9"/>
  <c r="W22" i="9"/>
  <c r="W20" i="9"/>
  <c r="W19" i="9"/>
  <c r="W18" i="9"/>
  <c r="W17" i="9"/>
  <c r="W16" i="9"/>
  <c r="W15" i="9"/>
  <c r="W14" i="9"/>
  <c r="W13" i="9"/>
  <c r="W12" i="9"/>
  <c r="W11" i="9"/>
  <c r="W10" i="9"/>
  <c r="W9" i="9"/>
  <c r="W8" i="9"/>
  <c r="W6" i="9"/>
  <c r="W7" i="9"/>
  <c r="W5" i="9"/>
  <c r="J5" i="9"/>
  <c r="J6" i="9" s="1"/>
  <c r="J7" i="9" s="1"/>
  <c r="J8" i="9" s="1"/>
  <c r="J9" i="9" s="1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V77" i="15" l="1"/>
  <c r="AC12" i="15"/>
  <c r="AF11" i="15"/>
  <c r="X5" i="9"/>
  <c r="X9" i="9"/>
  <c r="X13" i="9"/>
  <c r="X17" i="9"/>
  <c r="X22" i="9"/>
  <c r="X25" i="9"/>
  <c r="X33" i="9"/>
  <c r="X29" i="9"/>
  <c r="X36" i="9"/>
  <c r="X8" i="9"/>
  <c r="X12" i="9"/>
  <c r="X16" i="9"/>
  <c r="X20" i="9"/>
  <c r="X26" i="9"/>
  <c r="X34" i="9"/>
  <c r="X30" i="9"/>
  <c r="X37" i="9"/>
  <c r="X7" i="9"/>
  <c r="X10" i="9"/>
  <c r="X14" i="9"/>
  <c r="X18" i="9"/>
  <c r="X21" i="9"/>
  <c r="X24" i="9"/>
  <c r="X32" i="9"/>
  <c r="X28" i="9"/>
  <c r="X35" i="9"/>
  <c r="X6" i="9"/>
  <c r="X11" i="9"/>
  <c r="X15" i="9"/>
  <c r="X19" i="9"/>
  <c r="X27" i="9"/>
  <c r="X23" i="9"/>
  <c r="X31" i="9"/>
  <c r="X38" i="9"/>
  <c r="AA5" i="14"/>
  <c r="AK7" i="14" s="1"/>
  <c r="W80" i="15" l="1"/>
  <c r="W81" i="15" s="1"/>
  <c r="AA5" i="15" s="1"/>
  <c r="AF12" i="15"/>
  <c r="AC13" i="15"/>
  <c r="AD12" i="15"/>
  <c r="X39" i="9"/>
  <c r="AA5" i="9" s="1"/>
  <c r="AB5" i="14"/>
  <c r="AK8" i="14" s="1"/>
  <c r="AD8" i="15" l="1"/>
  <c r="AD6" i="15"/>
  <c r="AD9" i="15"/>
  <c r="AE9" i="15" s="1"/>
  <c r="AG9" i="15" s="1"/>
  <c r="AD7" i="15"/>
  <c r="AE7" i="15" s="1"/>
  <c r="AG7" i="15" s="1"/>
  <c r="AD10" i="15"/>
  <c r="AE10" i="15" s="1"/>
  <c r="AG10" i="15" s="1"/>
  <c r="AD11" i="15"/>
  <c r="W82" i="15"/>
  <c r="AA6" i="15" s="1"/>
  <c r="AE12" i="15" s="1"/>
  <c r="AG12" i="15" s="1"/>
  <c r="AF13" i="15"/>
  <c r="AC14" i="15"/>
  <c r="AD13" i="15"/>
  <c r="AE13" i="15" s="1"/>
  <c r="AA3" i="9"/>
  <c r="AB5" i="9"/>
  <c r="AC5" i="9" s="1"/>
  <c r="AD5" i="9" s="1"/>
  <c r="AE5" i="9" s="1"/>
  <c r="AF5" i="9" s="1"/>
  <c r="AG5" i="9" s="1"/>
  <c r="AH5" i="9" s="1"/>
  <c r="AI5" i="9" s="1"/>
  <c r="AJ5" i="9" s="1"/>
  <c r="AK5" i="9" s="1"/>
  <c r="AL5" i="9" s="1"/>
  <c r="AA6" i="9" s="1"/>
  <c r="AB6" i="9" s="1"/>
  <c r="AC6" i="9" s="1"/>
  <c r="AD6" i="9" s="1"/>
  <c r="AE6" i="9" s="1"/>
  <c r="AF6" i="9" s="1"/>
  <c r="AG6" i="9" s="1"/>
  <c r="AH6" i="9" s="1"/>
  <c r="AI6" i="9" s="1"/>
  <c r="AJ6" i="9" s="1"/>
  <c r="AK6" i="9" s="1"/>
  <c r="AL6" i="9" s="1"/>
  <c r="AA7" i="9" s="1"/>
  <c r="AB7" i="9" s="1"/>
  <c r="AC7" i="9" s="1"/>
  <c r="AD7" i="9" s="1"/>
  <c r="AE7" i="9" s="1"/>
  <c r="AF7" i="9" s="1"/>
  <c r="AG7" i="9" s="1"/>
  <c r="AH7" i="9" s="1"/>
  <c r="AI7" i="9" s="1"/>
  <c r="AJ7" i="9" s="1"/>
  <c r="AK7" i="9" s="1"/>
  <c r="AL7" i="9" s="1"/>
  <c r="AA8" i="9" s="1"/>
  <c r="AB8" i="9" s="1"/>
  <c r="AC8" i="9" s="1"/>
  <c r="AD8" i="9" s="1"/>
  <c r="AE8" i="9" s="1"/>
  <c r="AF8" i="9" s="1"/>
  <c r="AG8" i="9" s="1"/>
  <c r="AH8" i="9" s="1"/>
  <c r="AI8" i="9" s="1"/>
  <c r="AJ8" i="9" s="1"/>
  <c r="AK8" i="9" s="1"/>
  <c r="AL8" i="9" s="1"/>
  <c r="AA9" i="9" s="1"/>
  <c r="AC5" i="14"/>
  <c r="AK9" i="14" s="1"/>
  <c r="AE6" i="15" l="1"/>
  <c r="AG6" i="15" s="1"/>
  <c r="AE8" i="15"/>
  <c r="AG8" i="15" s="1"/>
  <c r="AE11" i="15"/>
  <c r="AG11" i="15" s="1"/>
  <c r="AG13" i="15"/>
  <c r="AD14" i="15"/>
  <c r="AE14" i="15" s="1"/>
  <c r="AC15" i="15"/>
  <c r="AF14" i="15"/>
  <c r="AD5" i="14"/>
  <c r="AK10" i="14" s="1"/>
  <c r="AB9" i="9"/>
  <c r="AC9" i="9" s="1"/>
  <c r="AD9" i="9" s="1"/>
  <c r="AE9" i="9" s="1"/>
  <c r="AF9" i="9" s="1"/>
  <c r="AG9" i="9" s="1"/>
  <c r="AH9" i="9" s="1"/>
  <c r="AI9" i="9" s="1"/>
  <c r="AJ9" i="9" s="1"/>
  <c r="AK9" i="9" s="1"/>
  <c r="AL9" i="9" s="1"/>
  <c r="AA10" i="9" s="1"/>
  <c r="AB10" i="9" s="1"/>
  <c r="AC10" i="9" s="1"/>
  <c r="AD10" i="9" s="1"/>
  <c r="AE10" i="9" s="1"/>
  <c r="AF10" i="9" s="1"/>
  <c r="AG10" i="9" s="1"/>
  <c r="AH10" i="9" s="1"/>
  <c r="AI10" i="9" s="1"/>
  <c r="AJ10" i="9" s="1"/>
  <c r="AK10" i="9" s="1"/>
  <c r="AL10" i="9" s="1"/>
  <c r="AA11" i="9" s="1"/>
  <c r="AB11" i="9" s="1"/>
  <c r="AC11" i="9" s="1"/>
  <c r="AD11" i="9" s="1"/>
  <c r="AE11" i="9" s="1"/>
  <c r="AF11" i="9" s="1"/>
  <c r="AG11" i="9" s="1"/>
  <c r="AH11" i="9" s="1"/>
  <c r="AI11" i="9" s="1"/>
  <c r="AJ11" i="9" s="1"/>
  <c r="AK11" i="9" s="1"/>
  <c r="AL11" i="9" s="1"/>
  <c r="AA12" i="9" s="1"/>
  <c r="AB12" i="9" s="1"/>
  <c r="AC12" i="9" s="1"/>
  <c r="AD12" i="9" s="1"/>
  <c r="AE12" i="9" s="1"/>
  <c r="AF12" i="9" s="1"/>
  <c r="AG12" i="9" s="1"/>
  <c r="AH12" i="9" s="1"/>
  <c r="AI12" i="9" s="1"/>
  <c r="AJ12" i="9" s="1"/>
  <c r="AK12" i="9" s="1"/>
  <c r="AL12" i="9" s="1"/>
  <c r="AG14" i="15" l="1"/>
  <c r="AD15" i="15"/>
  <c r="AE15" i="15" s="1"/>
  <c r="AC16" i="15"/>
  <c r="AF15" i="15"/>
  <c r="AE5" i="14"/>
  <c r="AK11" i="14" s="1"/>
  <c r="AA13" i="9"/>
  <c r="AB13" i="9" s="1"/>
  <c r="AC13" i="9" s="1"/>
  <c r="AD13" i="9" s="1"/>
  <c r="AE13" i="9" s="1"/>
  <c r="AF13" i="9" s="1"/>
  <c r="AG13" i="9" s="1"/>
  <c r="AH13" i="9" s="1"/>
  <c r="AI13" i="9" s="1"/>
  <c r="AJ13" i="9" s="1"/>
  <c r="AK13" i="9" s="1"/>
  <c r="AL13" i="9" s="1"/>
  <c r="AF16" i="15" l="1"/>
  <c r="AD16" i="15"/>
  <c r="AE16" i="15" s="1"/>
  <c r="AC17" i="15"/>
  <c r="AG15" i="15"/>
  <c r="AF5" i="14"/>
  <c r="AK12" i="14" s="1"/>
  <c r="AA14" i="9"/>
  <c r="AB14" i="9" s="1"/>
  <c r="AC14" i="9" s="1"/>
  <c r="AD14" i="9" s="1"/>
  <c r="AE14" i="9" s="1"/>
  <c r="AF14" i="9" s="1"/>
  <c r="AG14" i="9" s="1"/>
  <c r="AH14" i="9" s="1"/>
  <c r="AI14" i="9" s="1"/>
  <c r="AJ14" i="9" s="1"/>
  <c r="AK14" i="9" s="1"/>
  <c r="AL14" i="9" s="1"/>
  <c r="AG16" i="15" l="1"/>
  <c r="AF17" i="15"/>
  <c r="AD17" i="15"/>
  <c r="AE17" i="15" s="1"/>
  <c r="AG17" i="15" s="1"/>
  <c r="AC18" i="15"/>
  <c r="AG5" i="14"/>
  <c r="AK13" i="14" s="1"/>
  <c r="AA15" i="9"/>
  <c r="AB15" i="9" s="1"/>
  <c r="AC15" i="9" s="1"/>
  <c r="AD15" i="9" s="1"/>
  <c r="AE15" i="9" s="1"/>
  <c r="AF15" i="9" s="1"/>
  <c r="AG15" i="9" s="1"/>
  <c r="AH15" i="9" s="1"/>
  <c r="AI15" i="9" s="1"/>
  <c r="AJ15" i="9" s="1"/>
  <c r="AK15" i="9" s="1"/>
  <c r="AL15" i="9" s="1"/>
  <c r="AD18" i="15" l="1"/>
  <c r="AE18" i="15" s="1"/>
  <c r="AC19" i="15"/>
  <c r="AF18" i="15"/>
  <c r="AH5" i="14"/>
  <c r="AK14" i="14" s="1"/>
  <c r="AA16" i="9"/>
  <c r="AB16" i="9" s="1"/>
  <c r="AC16" i="9" s="1"/>
  <c r="AD16" i="9" s="1"/>
  <c r="AE16" i="9" s="1"/>
  <c r="AF16" i="9" s="1"/>
  <c r="AG16" i="9" s="1"/>
  <c r="AH16" i="9" s="1"/>
  <c r="AI16" i="9" s="1"/>
  <c r="AJ16" i="9" s="1"/>
  <c r="AK16" i="9" s="1"/>
  <c r="AL16" i="9" s="1"/>
  <c r="AD19" i="15" l="1"/>
  <c r="AE19" i="15" s="1"/>
  <c r="AC20" i="15"/>
  <c r="AF19" i="15"/>
  <c r="AG18" i="15"/>
  <c r="AI5" i="14"/>
  <c r="AK15" i="14" s="1"/>
  <c r="AG19" i="15" l="1"/>
  <c r="AF20" i="15"/>
  <c r="AC21" i="15"/>
  <c r="AD20" i="15"/>
  <c r="AE20" i="15" s="1"/>
  <c r="AJ5" i="14"/>
  <c r="AK16" i="14" s="1"/>
  <c r="AG20" i="15" l="1"/>
  <c r="AF21" i="15"/>
  <c r="AC22" i="15"/>
  <c r="AD21" i="15"/>
  <c r="AE21" i="15" s="1"/>
  <c r="Y6" i="14"/>
  <c r="AK17" i="14" s="1"/>
  <c r="AA17" i="9"/>
  <c r="AG21" i="15" l="1"/>
  <c r="AD22" i="15"/>
  <c r="AE22" i="15" s="1"/>
  <c r="AC23" i="15"/>
  <c r="AF22" i="15"/>
  <c r="Z6" i="14"/>
  <c r="AK18" i="14" s="1"/>
  <c r="AB17" i="9"/>
  <c r="AC17" i="9" s="1"/>
  <c r="AD17" i="9" s="1"/>
  <c r="AE17" i="9" s="1"/>
  <c r="AF17" i="9" s="1"/>
  <c r="AG17" i="9" s="1"/>
  <c r="AH17" i="9" s="1"/>
  <c r="AI17" i="9" s="1"/>
  <c r="AJ17" i="9" s="1"/>
  <c r="AK17" i="9" s="1"/>
  <c r="AL17" i="9" s="1"/>
  <c r="AA18" i="9" s="1"/>
  <c r="AG22" i="15" l="1"/>
  <c r="AD23" i="15"/>
  <c r="AE23" i="15" s="1"/>
  <c r="AC24" i="15"/>
  <c r="AF23" i="15"/>
  <c r="AA6" i="14"/>
  <c r="AK19" i="14" s="1"/>
  <c r="AB18" i="9"/>
  <c r="AC18" i="9" s="1"/>
  <c r="AD18" i="9" s="1"/>
  <c r="AE18" i="9" s="1"/>
  <c r="AF18" i="9" s="1"/>
  <c r="AG18" i="9" s="1"/>
  <c r="AH18" i="9" s="1"/>
  <c r="AI18" i="9" s="1"/>
  <c r="AJ18" i="9" s="1"/>
  <c r="AK18" i="9" s="1"/>
  <c r="AL18" i="9" s="1"/>
  <c r="AA19" i="9" s="1"/>
  <c r="AB19" i="9" s="1"/>
  <c r="AC19" i="9" s="1"/>
  <c r="AD19" i="9" s="1"/>
  <c r="AE19" i="9" s="1"/>
  <c r="AF19" i="9" s="1"/>
  <c r="AG19" i="9" s="1"/>
  <c r="AH19" i="9" s="1"/>
  <c r="AI19" i="9" s="1"/>
  <c r="AJ19" i="9" s="1"/>
  <c r="AK19" i="9" s="1"/>
  <c r="AL19" i="9" s="1"/>
  <c r="AA20" i="9" s="1"/>
  <c r="AB20" i="9" s="1"/>
  <c r="AC20" i="9" s="1"/>
  <c r="AD20" i="9" s="1"/>
  <c r="AE20" i="9" s="1"/>
  <c r="AF20" i="9" s="1"/>
  <c r="AG20" i="9" s="1"/>
  <c r="AH20" i="9" s="1"/>
  <c r="AI20" i="9" s="1"/>
  <c r="AJ20" i="9" s="1"/>
  <c r="AK20" i="9" s="1"/>
  <c r="AL20" i="9" s="1"/>
  <c r="AA21" i="9" s="1"/>
  <c r="AB21" i="9" s="1"/>
  <c r="AC21" i="9" s="1"/>
  <c r="AD21" i="9" s="1"/>
  <c r="AE21" i="9" s="1"/>
  <c r="AF21" i="9" s="1"/>
  <c r="AG21" i="9" s="1"/>
  <c r="AH21" i="9" s="1"/>
  <c r="AI21" i="9" s="1"/>
  <c r="AJ21" i="9" s="1"/>
  <c r="AK21" i="9" s="1"/>
  <c r="AL21" i="9" s="1"/>
  <c r="AG23" i="15" l="1"/>
  <c r="AF24" i="15"/>
  <c r="AD24" i="15"/>
  <c r="AE24" i="15" s="1"/>
  <c r="AG24" i="15" s="1"/>
  <c r="AC25" i="15"/>
  <c r="AB6" i="14"/>
  <c r="AK20" i="14" s="1"/>
  <c r="AA22" i="9"/>
  <c r="AB22" i="9" s="1"/>
  <c r="AC22" i="9" s="1"/>
  <c r="AD22" i="9" s="1"/>
  <c r="AE22" i="9" s="1"/>
  <c r="AF22" i="9" s="1"/>
  <c r="AG22" i="9" s="1"/>
  <c r="AH22" i="9" s="1"/>
  <c r="AI22" i="9" s="1"/>
  <c r="AJ22" i="9" s="1"/>
  <c r="AK22" i="9" s="1"/>
  <c r="AL22" i="9" s="1"/>
  <c r="AF25" i="15" l="1"/>
  <c r="AD25" i="15"/>
  <c r="AE25" i="15" s="1"/>
  <c r="AG25" i="15" s="1"/>
  <c r="AC26" i="15"/>
  <c r="AC6" i="14"/>
  <c r="AK21" i="14" s="1"/>
  <c r="AA23" i="9"/>
  <c r="AB23" i="9" s="1"/>
  <c r="AC23" i="9" s="1"/>
  <c r="AD23" i="9" s="1"/>
  <c r="AE23" i="9" s="1"/>
  <c r="AF23" i="9" s="1"/>
  <c r="AG23" i="9" s="1"/>
  <c r="AH23" i="9" s="1"/>
  <c r="AI23" i="9" s="1"/>
  <c r="AJ23" i="9" s="1"/>
  <c r="AK23" i="9" s="1"/>
  <c r="AL23" i="9" s="1"/>
  <c r="AD26" i="15" l="1"/>
  <c r="AE26" i="15" s="1"/>
  <c r="AC27" i="15"/>
  <c r="AF26" i="15"/>
  <c r="AD6" i="14"/>
  <c r="AK22" i="14" s="1"/>
  <c r="AA24" i="9"/>
  <c r="AB24" i="9" s="1"/>
  <c r="AC24" i="9" s="1"/>
  <c r="AD24" i="9" s="1"/>
  <c r="AE24" i="9" s="1"/>
  <c r="AF24" i="9" s="1"/>
  <c r="AG24" i="9" s="1"/>
  <c r="AH24" i="9" s="1"/>
  <c r="AI24" i="9" s="1"/>
  <c r="AJ24" i="9" s="1"/>
  <c r="AK24" i="9" s="1"/>
  <c r="AL24" i="9" s="1"/>
  <c r="AG26" i="15" l="1"/>
  <c r="AD27" i="15"/>
  <c r="AE27" i="15" s="1"/>
  <c r="AC28" i="15"/>
  <c r="AF27" i="15"/>
  <c r="AE6" i="14"/>
  <c r="AK23" i="14" s="1"/>
  <c r="AA25" i="9"/>
  <c r="AB25" i="9" s="1"/>
  <c r="AC25" i="9" s="1"/>
  <c r="AD25" i="9" s="1"/>
  <c r="AE25" i="9" s="1"/>
  <c r="AF25" i="9" s="1"/>
  <c r="AG25" i="9" s="1"/>
  <c r="AH25" i="9" s="1"/>
  <c r="AI25" i="9" s="1"/>
  <c r="AJ25" i="9" s="1"/>
  <c r="AK25" i="9" s="1"/>
  <c r="AL25" i="9" s="1"/>
  <c r="AG27" i="15" l="1"/>
  <c r="AF28" i="15"/>
  <c r="AC29" i="15"/>
  <c r="AD28" i="15"/>
  <c r="AE28" i="15" s="1"/>
  <c r="AG28" i="15" s="1"/>
  <c r="AF6" i="14"/>
  <c r="AK24" i="14" s="1"/>
  <c r="AA26" i="9"/>
  <c r="AB26" i="9" s="1"/>
  <c r="AC26" i="9" s="1"/>
  <c r="AD26" i="9" s="1"/>
  <c r="AE26" i="9" s="1"/>
  <c r="AF26" i="9" s="1"/>
  <c r="AG26" i="9" s="1"/>
  <c r="AH26" i="9" s="1"/>
  <c r="AI26" i="9" s="1"/>
  <c r="AJ26" i="9" s="1"/>
  <c r="AK26" i="9" s="1"/>
  <c r="AL26" i="9" s="1"/>
  <c r="AF29" i="15" l="1"/>
  <c r="AC30" i="15"/>
  <c r="AD29" i="15"/>
  <c r="AE29" i="15" s="1"/>
  <c r="AG29" i="15" s="1"/>
  <c r="AG6" i="14"/>
  <c r="AK25" i="14" s="1"/>
  <c r="AA27" i="9"/>
  <c r="AB27" i="9" s="1"/>
  <c r="AC27" i="9" s="1"/>
  <c r="AD27" i="9" s="1"/>
  <c r="AE27" i="9" s="1"/>
  <c r="AF27" i="9" s="1"/>
  <c r="AG27" i="9" s="1"/>
  <c r="AH27" i="9" s="1"/>
  <c r="AI27" i="9" s="1"/>
  <c r="AJ27" i="9" s="1"/>
  <c r="AK27" i="9" s="1"/>
  <c r="AL27" i="9" s="1"/>
  <c r="AD30" i="15" l="1"/>
  <c r="AE30" i="15" s="1"/>
  <c r="AC31" i="15"/>
  <c r="AF30" i="15"/>
  <c r="AH6" i="14"/>
  <c r="AK26" i="14" s="1"/>
  <c r="AA28" i="9"/>
  <c r="AB28" i="9" s="1"/>
  <c r="AC28" i="9" s="1"/>
  <c r="AD28" i="9" s="1"/>
  <c r="AE28" i="9" s="1"/>
  <c r="AF28" i="9" s="1"/>
  <c r="AG28" i="9" s="1"/>
  <c r="AH28" i="9" s="1"/>
  <c r="AI28" i="9" s="1"/>
  <c r="AJ28" i="9" s="1"/>
  <c r="AK28" i="9" s="1"/>
  <c r="AL28" i="9" s="1"/>
  <c r="AG30" i="15" l="1"/>
  <c r="AD31" i="15"/>
  <c r="AE31" i="15" s="1"/>
  <c r="AC32" i="15"/>
  <c r="AF31" i="15"/>
  <c r="AI6" i="14"/>
  <c r="AK27" i="14" s="1"/>
  <c r="AA29" i="9"/>
  <c r="AB29" i="9" s="1"/>
  <c r="AC29" i="9" s="1"/>
  <c r="AD29" i="9" s="1"/>
  <c r="AE29" i="9" s="1"/>
  <c r="AF29" i="9" s="1"/>
  <c r="AG29" i="9" s="1"/>
  <c r="AH29" i="9" s="1"/>
  <c r="AI29" i="9" s="1"/>
  <c r="AJ29" i="9" s="1"/>
  <c r="AK29" i="9" s="1"/>
  <c r="AL29" i="9" s="1"/>
  <c r="AG31" i="15" l="1"/>
  <c r="AF32" i="15"/>
  <c r="AD32" i="15"/>
  <c r="AE32" i="15" s="1"/>
  <c r="AG32" i="15" s="1"/>
  <c r="AC33" i="15"/>
  <c r="AJ6" i="14"/>
  <c r="AK28" i="14" s="1"/>
  <c r="AA30" i="9"/>
  <c r="AB30" i="9" s="1"/>
  <c r="AC30" i="9" s="1"/>
  <c r="AD30" i="9" s="1"/>
  <c r="AE30" i="9" s="1"/>
  <c r="AF30" i="9" s="1"/>
  <c r="AG30" i="9" s="1"/>
  <c r="AH30" i="9" s="1"/>
  <c r="AI30" i="9" s="1"/>
  <c r="AJ30" i="9" s="1"/>
  <c r="AK30" i="9" s="1"/>
  <c r="AL30" i="9" s="1"/>
  <c r="AF33" i="15" l="1"/>
  <c r="AD33" i="15"/>
  <c r="AE33" i="15" s="1"/>
  <c r="AG33" i="15" s="1"/>
  <c r="AC34" i="15"/>
  <c r="Y7" i="14"/>
  <c r="AK29" i="14" s="1"/>
  <c r="AA31" i="9"/>
  <c r="AB31" i="9" s="1"/>
  <c r="AC31" i="9" s="1"/>
  <c r="AD31" i="9" s="1"/>
  <c r="AE31" i="9" s="1"/>
  <c r="AF31" i="9" s="1"/>
  <c r="AG31" i="9" s="1"/>
  <c r="AH31" i="9" s="1"/>
  <c r="AI31" i="9" s="1"/>
  <c r="AJ31" i="9" s="1"/>
  <c r="AK31" i="9" s="1"/>
  <c r="AL31" i="9" s="1"/>
  <c r="AD34" i="15" l="1"/>
  <c r="AE34" i="15" s="1"/>
  <c r="AC35" i="15"/>
  <c r="AF34" i="15"/>
  <c r="Z7" i="14"/>
  <c r="AK30" i="14" s="1"/>
  <c r="AA32" i="9"/>
  <c r="AB32" i="9" s="1"/>
  <c r="AC32" i="9" s="1"/>
  <c r="AD32" i="9" s="1"/>
  <c r="AE32" i="9" s="1"/>
  <c r="AF32" i="9" s="1"/>
  <c r="AG32" i="9" s="1"/>
  <c r="AH32" i="9" s="1"/>
  <c r="AI32" i="9" s="1"/>
  <c r="AJ32" i="9" s="1"/>
  <c r="AK32" i="9" s="1"/>
  <c r="AL32" i="9" s="1"/>
  <c r="AG34" i="15" l="1"/>
  <c r="AD35" i="15"/>
  <c r="AE35" i="15" s="1"/>
  <c r="AC36" i="15"/>
  <c r="AF35" i="15"/>
  <c r="AA7" i="14"/>
  <c r="AK31" i="14" s="1"/>
  <c r="AA33" i="9"/>
  <c r="AB33" i="9" s="1"/>
  <c r="AC33" i="9" s="1"/>
  <c r="AD33" i="9" s="1"/>
  <c r="AE33" i="9" s="1"/>
  <c r="AF33" i="9" s="1"/>
  <c r="AG33" i="9" s="1"/>
  <c r="AH33" i="9" s="1"/>
  <c r="AI33" i="9" s="1"/>
  <c r="AJ33" i="9" s="1"/>
  <c r="AK33" i="9" s="1"/>
  <c r="AL33" i="9" s="1"/>
  <c r="AG35" i="15" l="1"/>
  <c r="AB36" i="15"/>
  <c r="AF36" i="15"/>
  <c r="AD36" i="15"/>
  <c r="AE36" i="15" s="1"/>
  <c r="AG36" i="15" s="1"/>
  <c r="AC37" i="15"/>
  <c r="AB7" i="14"/>
  <c r="AK32" i="14" s="1"/>
  <c r="AD37" i="15" l="1"/>
  <c r="AE37" i="15" s="1"/>
  <c r="AC38" i="15"/>
  <c r="AF37" i="15"/>
  <c r="AC7" i="14"/>
  <c r="AK33" i="14" s="1"/>
  <c r="AG37" i="15" l="1"/>
  <c r="AD38" i="15"/>
  <c r="AE38" i="15" s="1"/>
  <c r="AC39" i="15"/>
  <c r="AF38" i="15"/>
  <c r="AD7" i="14"/>
  <c r="AK34" i="14" s="1"/>
  <c r="AA34" i="9"/>
  <c r="AG38" i="15" l="1"/>
  <c r="AF39" i="15"/>
  <c r="AC40" i="15"/>
  <c r="AD39" i="15"/>
  <c r="AE39" i="15" s="1"/>
  <c r="AG39" i="15" s="1"/>
  <c r="AE7" i="14"/>
  <c r="AK35" i="14" s="1"/>
  <c r="AB34" i="9"/>
  <c r="AC34" i="9" s="1"/>
  <c r="AD34" i="9" s="1"/>
  <c r="AE34" i="9" s="1"/>
  <c r="AF34" i="9" s="1"/>
  <c r="AG34" i="9" s="1"/>
  <c r="AH34" i="9" s="1"/>
  <c r="AI34" i="9" s="1"/>
  <c r="AJ34" i="9" s="1"/>
  <c r="AK34" i="9" s="1"/>
  <c r="AL34" i="9" s="1"/>
  <c r="AA35" i="9" s="1"/>
  <c r="AF40" i="15" l="1"/>
  <c r="AC41" i="15"/>
  <c r="AD40" i="15"/>
  <c r="AE40" i="15" s="1"/>
  <c r="AG40" i="15" s="1"/>
  <c r="AF7" i="14"/>
  <c r="AK36" i="14" s="1"/>
  <c r="AB35" i="9"/>
  <c r="AC35" i="9" s="1"/>
  <c r="AD35" i="9" s="1"/>
  <c r="AE35" i="9" s="1"/>
  <c r="AF35" i="9" s="1"/>
  <c r="AG35" i="9" s="1"/>
  <c r="AH35" i="9" s="1"/>
  <c r="AI35" i="9" s="1"/>
  <c r="AJ35" i="9" s="1"/>
  <c r="AK35" i="9" s="1"/>
  <c r="AL35" i="9" s="1"/>
  <c r="AA36" i="9" s="1"/>
  <c r="AB36" i="9" s="1"/>
  <c r="AC36" i="9" s="1"/>
  <c r="AD36" i="9" s="1"/>
  <c r="AE36" i="9" s="1"/>
  <c r="AF36" i="9" s="1"/>
  <c r="AG36" i="9" s="1"/>
  <c r="AH36" i="9" s="1"/>
  <c r="AI36" i="9" s="1"/>
  <c r="AJ36" i="9" s="1"/>
  <c r="AK36" i="9" s="1"/>
  <c r="AL36" i="9" s="1"/>
  <c r="AA37" i="9" s="1"/>
  <c r="AB37" i="9" s="1"/>
  <c r="AC37" i="9" s="1"/>
  <c r="AD37" i="9" s="1"/>
  <c r="AE37" i="9" s="1"/>
  <c r="AF37" i="9" s="1"/>
  <c r="AG37" i="9" s="1"/>
  <c r="AH37" i="9" s="1"/>
  <c r="AI37" i="9" s="1"/>
  <c r="AJ37" i="9" s="1"/>
  <c r="AK37" i="9" s="1"/>
  <c r="AL37" i="9" s="1"/>
  <c r="AA38" i="9" s="1"/>
  <c r="AB38" i="9" s="1"/>
  <c r="AC38" i="9" s="1"/>
  <c r="AD38" i="9" s="1"/>
  <c r="AE38" i="9" s="1"/>
  <c r="AF38" i="9" s="1"/>
  <c r="AG38" i="9" s="1"/>
  <c r="AH38" i="9" s="1"/>
  <c r="AI38" i="9" s="1"/>
  <c r="AJ38" i="9" s="1"/>
  <c r="AK38" i="9" s="1"/>
  <c r="AL38" i="9" s="1"/>
  <c r="AF1" i="9" s="1"/>
  <c r="AD41" i="15" l="1"/>
  <c r="AE41" i="15" s="1"/>
  <c r="AC42" i="15"/>
  <c r="AF41" i="15"/>
  <c r="AG7" i="14"/>
  <c r="AK37" i="14" s="1"/>
  <c r="AG41" i="15" l="1"/>
  <c r="AD42" i="15"/>
  <c r="AE42" i="15" s="1"/>
  <c r="AC43" i="15"/>
  <c r="AF42" i="15"/>
  <c r="AH7" i="14"/>
  <c r="AK38" i="14" s="1"/>
  <c r="AG42" i="15" l="1"/>
  <c r="AC44" i="15"/>
  <c r="AD43" i="15"/>
  <c r="AE43" i="15" s="1"/>
  <c r="AF43" i="15"/>
  <c r="AI7" i="14"/>
  <c r="AK39" i="14" s="1"/>
  <c r="AG43" i="15" l="1"/>
  <c r="AF44" i="15"/>
  <c r="AC45" i="15"/>
  <c r="AD44" i="15"/>
  <c r="AE44" i="15" s="1"/>
  <c r="AG44" i="15" s="1"/>
  <c r="AJ7" i="14"/>
  <c r="AK40" i="14" s="1"/>
  <c r="AC46" i="15" l="1"/>
  <c r="AD45" i="15"/>
  <c r="AE45" i="15" s="1"/>
  <c r="AF45" i="15"/>
  <c r="Y8" i="14"/>
  <c r="AK41" i="14" s="1"/>
  <c r="AG45" i="15" l="1"/>
  <c r="AD46" i="15"/>
  <c r="AE46" i="15" s="1"/>
  <c r="AC47" i="15"/>
  <c r="AF46" i="15"/>
  <c r="Z8" i="14"/>
  <c r="AK42" i="14" s="1"/>
  <c r="AG46" i="15" l="1"/>
  <c r="AD47" i="15"/>
  <c r="AE47" i="15" s="1"/>
  <c r="AF47" i="15"/>
  <c r="AC48" i="15"/>
  <c r="AA8" i="14"/>
  <c r="AK43" i="14" s="1"/>
  <c r="AG47" i="15" l="1"/>
  <c r="AF48" i="15"/>
  <c r="AD48" i="15"/>
  <c r="AE48" i="15" s="1"/>
  <c r="AG48" i="15" s="1"/>
  <c r="AC49" i="15"/>
  <c r="AB8" i="14"/>
  <c r="AK44" i="14" s="1"/>
  <c r="AD49" i="15" l="1"/>
  <c r="AE49" i="15" s="1"/>
  <c r="AF49" i="15"/>
  <c r="AC50" i="15"/>
  <c r="AC8" i="14"/>
  <c r="AK45" i="14" s="1"/>
  <c r="AG49" i="15" l="1"/>
  <c r="AD50" i="15"/>
  <c r="AE50" i="15" s="1"/>
  <c r="AC51" i="15"/>
  <c r="AF50" i="15"/>
  <c r="AD8" i="14"/>
  <c r="AK46" i="14" s="1"/>
  <c r="AG50" i="15" l="1"/>
  <c r="AF51" i="15"/>
  <c r="AC52" i="15"/>
  <c r="AD51" i="15"/>
  <c r="AE51" i="15" s="1"/>
  <c r="AG51" i="15" s="1"/>
  <c r="AE8" i="14"/>
  <c r="AK47" i="14" s="1"/>
  <c r="AF52" i="15" l="1"/>
  <c r="AD52" i="15"/>
  <c r="AE52" i="15" s="1"/>
  <c r="AG52" i="15" s="1"/>
  <c r="AC53" i="15"/>
  <c r="AF8" i="14"/>
  <c r="AK48" i="14" s="1"/>
  <c r="AF53" i="15" l="1"/>
  <c r="AC54" i="15"/>
  <c r="AD53" i="15"/>
  <c r="AE53" i="15" s="1"/>
  <c r="AG53" i="15" s="1"/>
  <c r="AG8" i="14"/>
  <c r="AK49" i="14" s="1"/>
  <c r="AD54" i="15" l="1"/>
  <c r="AE54" i="15" s="1"/>
  <c r="AC55" i="15"/>
  <c r="AF54" i="15"/>
  <c r="AH8" i="14"/>
  <c r="AK50" i="14" s="1"/>
  <c r="AG54" i="15" l="1"/>
  <c r="AF55" i="15"/>
  <c r="AC56" i="15"/>
  <c r="AD55" i="15"/>
  <c r="AE55" i="15" s="1"/>
  <c r="AG55" i="15" s="1"/>
  <c r="AI8" i="14"/>
  <c r="AK51" i="14" s="1"/>
  <c r="AF56" i="15" l="1"/>
  <c r="AC57" i="15"/>
  <c r="AD56" i="15"/>
  <c r="AE56" i="15" s="1"/>
  <c r="AG56" i="15" s="1"/>
  <c r="AJ8" i="14"/>
  <c r="AK52" i="14" s="1"/>
  <c r="AC58" i="15" l="1"/>
  <c r="AF57" i="15"/>
  <c r="AD57" i="15"/>
  <c r="AE57" i="15" s="1"/>
  <c r="AG57" i="15" s="1"/>
  <c r="Y9" i="14"/>
  <c r="AK53" i="14" s="1"/>
  <c r="AD58" i="15" l="1"/>
  <c r="AE58" i="15" s="1"/>
  <c r="AC59" i="15"/>
  <c r="AF58" i="15"/>
  <c r="Z9" i="14"/>
  <c r="AK54" i="14" s="1"/>
  <c r="AG58" i="15" l="1"/>
  <c r="AC60" i="15"/>
  <c r="AD59" i="15"/>
  <c r="AE59" i="15" s="1"/>
  <c r="AF59" i="15"/>
  <c r="AA9" i="14"/>
  <c r="AK55" i="14" s="1"/>
  <c r="AG59" i="15" l="1"/>
  <c r="AF60" i="15"/>
  <c r="AC61" i="15"/>
  <c r="AD60" i="15"/>
  <c r="AE60" i="15" s="1"/>
  <c r="AG60" i="15" s="1"/>
  <c r="AB9" i="14"/>
  <c r="AK56" i="14" s="1"/>
  <c r="AC62" i="15" l="1"/>
  <c r="AD61" i="15"/>
  <c r="AE61" i="15" s="1"/>
  <c r="AF61" i="15"/>
  <c r="AC9" i="14"/>
  <c r="AK57" i="14" s="1"/>
  <c r="AG61" i="15" l="1"/>
  <c r="AD62" i="15"/>
  <c r="AE62" i="15" s="1"/>
  <c r="AC63" i="15"/>
  <c r="AF62" i="15"/>
  <c r="AD9" i="14"/>
  <c r="AK58" i="14" s="1"/>
  <c r="AG62" i="15" l="1"/>
  <c r="AD63" i="15"/>
  <c r="AE63" i="15" s="1"/>
  <c r="AC64" i="15"/>
  <c r="AF63" i="15"/>
  <c r="AE9" i="14"/>
  <c r="AK59" i="14" s="1"/>
  <c r="AG63" i="15" l="1"/>
  <c r="AF64" i="15"/>
  <c r="AD64" i="15"/>
  <c r="AE64" i="15" s="1"/>
  <c r="AG64" i="15" s="1"/>
  <c r="AC65" i="15"/>
  <c r="AF9" i="14"/>
  <c r="AK60" i="14" s="1"/>
  <c r="AD65" i="15" l="1"/>
  <c r="AE65" i="15" s="1"/>
  <c r="AF65" i="15"/>
  <c r="AC66" i="15"/>
  <c r="AG9" i="14"/>
  <c r="AK61" i="14" s="1"/>
  <c r="AG65" i="15" l="1"/>
  <c r="AD66" i="15"/>
  <c r="AE66" i="15" s="1"/>
  <c r="AC67" i="15"/>
  <c r="AF66" i="15"/>
  <c r="AH9" i="14"/>
  <c r="AK62" i="14" s="1"/>
  <c r="AG66" i="15" l="1"/>
  <c r="AF67" i="15"/>
  <c r="AD67" i="15"/>
  <c r="AE67" i="15" s="1"/>
  <c r="AG67" i="15" s="1"/>
  <c r="AC68" i="15"/>
  <c r="AI9" i="14"/>
  <c r="AK63" i="14" s="1"/>
  <c r="AF68" i="15" l="1"/>
  <c r="AC69" i="15"/>
  <c r="AD68" i="15"/>
  <c r="AE68" i="15" s="1"/>
  <c r="AG68" i="15" s="1"/>
  <c r="AJ9" i="14"/>
  <c r="AK64" i="14" s="1"/>
  <c r="AF69" i="15" l="1"/>
  <c r="AD69" i="15"/>
  <c r="AE69" i="15" s="1"/>
  <c r="AG69" i="15" s="1"/>
  <c r="AC70" i="15"/>
  <c r="Y10" i="14"/>
  <c r="AK65" i="14" s="1"/>
  <c r="AD70" i="15" l="1"/>
  <c r="AE70" i="15" s="1"/>
  <c r="AC71" i="15"/>
  <c r="AF70" i="15"/>
  <c r="Z10" i="14"/>
  <c r="AK66" i="14" s="1"/>
  <c r="AG70" i="15" l="1"/>
  <c r="AF71" i="15"/>
  <c r="AC72" i="15"/>
  <c r="AD71" i="15"/>
  <c r="AE71" i="15" s="1"/>
  <c r="AG71" i="15" s="1"/>
  <c r="AA10" i="14"/>
  <c r="AK67" i="14" s="1"/>
  <c r="AF72" i="15" l="1"/>
  <c r="AC73" i="15"/>
  <c r="AD72" i="15"/>
  <c r="AE72" i="15" s="1"/>
  <c r="AG72" i="15" s="1"/>
  <c r="AB10" i="14"/>
  <c r="AK68" i="14" s="1"/>
  <c r="AC74" i="15" l="1"/>
  <c r="AD73" i="15"/>
  <c r="AE73" i="15" s="1"/>
  <c r="AF73" i="15"/>
  <c r="AC10" i="14"/>
  <c r="AK69" i="14" s="1"/>
  <c r="AG73" i="15" l="1"/>
  <c r="AF74" i="15"/>
  <c r="AC75" i="15"/>
  <c r="AD74" i="15"/>
  <c r="AE74" i="15" s="1"/>
  <c r="AG74" i="15" s="1"/>
  <c r="AD10" i="14"/>
  <c r="AK70" i="14" s="1"/>
  <c r="AF75" i="15" l="1"/>
  <c r="AD75" i="15"/>
  <c r="AE75" i="15" s="1"/>
  <c r="AG75" i="15" s="1"/>
  <c r="AC76" i="15"/>
  <c r="AE10" i="14"/>
  <c r="AK71" i="14" s="1"/>
  <c r="AD76" i="15" l="1"/>
  <c r="AE76" i="15" s="1"/>
  <c r="AC77" i="15"/>
  <c r="AF76" i="15"/>
  <c r="AF10" i="14"/>
  <c r="AK72" i="14" s="1"/>
  <c r="AG76" i="15" l="1"/>
  <c r="AD77" i="15"/>
  <c r="AE77" i="15" s="1"/>
  <c r="AC78" i="15"/>
  <c r="AF77" i="15"/>
  <c r="AG10" i="14"/>
  <c r="AK73" i="14" s="1"/>
  <c r="AG77" i="15" l="1"/>
  <c r="AF78" i="15"/>
  <c r="AD78" i="15"/>
  <c r="AE78" i="15" s="1"/>
  <c r="AG78" i="15" s="1"/>
  <c r="AC79" i="15"/>
  <c r="AH10" i="14"/>
  <c r="AK74" i="14" s="1"/>
  <c r="AF79" i="15" l="1"/>
  <c r="AC80" i="15"/>
  <c r="AD79" i="15"/>
  <c r="AE79" i="15" s="1"/>
  <c r="AI10" i="14"/>
  <c r="AK75" i="14" s="1"/>
  <c r="AG79" i="15" l="1"/>
  <c r="AD80" i="15"/>
  <c r="AE80" i="15" s="1"/>
  <c r="AC81" i="15"/>
  <c r="AF80" i="15"/>
  <c r="AJ10" i="14"/>
  <c r="AK76" i="14" s="1"/>
  <c r="AG80" i="15" l="1"/>
  <c r="AD81" i="15"/>
  <c r="AE81" i="15" s="1"/>
  <c r="AC82" i="15"/>
  <c r="AF81" i="15"/>
  <c r="Y11" i="14"/>
  <c r="AK77" i="14" s="1"/>
  <c r="AG81" i="15" l="1"/>
  <c r="AF82" i="15"/>
  <c r="AC83" i="15"/>
  <c r="AD82" i="15"/>
  <c r="AE82" i="15" s="1"/>
  <c r="AG82" i="15" s="1"/>
  <c r="Z11" i="14"/>
  <c r="AK78" i="14" s="1"/>
  <c r="AF83" i="15" l="1"/>
  <c r="AD83" i="15"/>
  <c r="AE83" i="15" s="1"/>
  <c r="AG83" i="15" s="1"/>
  <c r="AC84" i="15"/>
  <c r="AA11" i="14"/>
  <c r="AK79" i="14" s="1"/>
  <c r="AD84" i="15" l="1"/>
  <c r="AE84" i="15" s="1"/>
  <c r="AG84" i="15" s="1"/>
  <c r="AC85" i="15"/>
  <c r="AF84" i="15"/>
  <c r="AB11" i="14"/>
  <c r="AK80" i="14" s="1"/>
  <c r="AD85" i="15" l="1"/>
  <c r="AE85" i="15" s="1"/>
  <c r="AC86" i="15"/>
  <c r="AF85" i="15"/>
  <c r="AC11" i="14"/>
  <c r="AK81" i="14" s="1"/>
  <c r="AG85" i="15" l="1"/>
  <c r="AF86" i="15"/>
  <c r="AD86" i="15"/>
  <c r="AE86" i="15" s="1"/>
  <c r="AC87" i="15"/>
  <c r="AD11" i="14"/>
  <c r="AK82" i="14" s="1"/>
  <c r="AG86" i="15" l="1"/>
  <c r="AF87" i="15"/>
  <c r="AC88" i="15"/>
  <c r="AD87" i="15"/>
  <c r="AE87" i="15" s="1"/>
  <c r="AG87" i="15" s="1"/>
  <c r="AE11" i="14"/>
  <c r="AK83" i="14" s="1"/>
  <c r="AD88" i="15" l="1"/>
  <c r="AE88" i="15" s="1"/>
  <c r="AC89" i="15"/>
  <c r="AF88" i="15"/>
  <c r="AF11" i="14"/>
  <c r="AK84" i="14" s="1"/>
  <c r="AG88" i="15" l="1"/>
  <c r="AD89" i="15"/>
  <c r="AE89" i="15" s="1"/>
  <c r="AC90" i="15"/>
  <c r="AF89" i="15"/>
  <c r="AG11" i="14"/>
  <c r="AK85" i="14" s="1"/>
  <c r="AG89" i="15" l="1"/>
  <c r="AF90" i="15"/>
  <c r="AC91" i="15"/>
  <c r="AD90" i="15"/>
  <c r="AE90" i="15" s="1"/>
  <c r="AG90" i="15" s="1"/>
  <c r="AH11" i="14"/>
  <c r="AK86" i="14" s="1"/>
  <c r="AF91" i="15" l="1"/>
  <c r="AD91" i="15"/>
  <c r="AE91" i="15" s="1"/>
  <c r="AG91" i="15" s="1"/>
  <c r="AC92" i="15"/>
  <c r="AI11" i="14"/>
  <c r="AK87" i="14" s="1"/>
  <c r="AD92" i="15" l="1"/>
  <c r="AE92" i="15" s="1"/>
  <c r="AC93" i="15"/>
  <c r="AF92" i="15"/>
  <c r="AJ11" i="14"/>
  <c r="AK88" i="14" s="1"/>
  <c r="AG92" i="15" l="1"/>
  <c r="AD93" i="15"/>
  <c r="AE93" i="15" s="1"/>
  <c r="AC94" i="15"/>
  <c r="AF93" i="15"/>
  <c r="Y12" i="14"/>
  <c r="AK89" i="14" s="1"/>
  <c r="AG93" i="15" l="1"/>
  <c r="AF94" i="15"/>
  <c r="AD94" i="15"/>
  <c r="AE94" i="15" s="1"/>
  <c r="AG94" i="15" s="1"/>
  <c r="AC95" i="15"/>
  <c r="Z12" i="14"/>
  <c r="AK90" i="14" s="1"/>
  <c r="AF95" i="15" l="1"/>
  <c r="AC96" i="15"/>
  <c r="AD95" i="15"/>
  <c r="AE95" i="15" s="1"/>
  <c r="AG95" i="15" s="1"/>
  <c r="AA12" i="14"/>
  <c r="AK91" i="14" s="1"/>
  <c r="AD96" i="15" l="1"/>
  <c r="AE96" i="15" s="1"/>
  <c r="AC97" i="15"/>
  <c r="AF96" i="15"/>
  <c r="AB12" i="14"/>
  <c r="AK92" i="14" s="1"/>
  <c r="AG96" i="15" l="1"/>
  <c r="AD97" i="15"/>
  <c r="AE97" i="15" s="1"/>
  <c r="AC98" i="15"/>
  <c r="AF97" i="15"/>
  <c r="AC12" i="14"/>
  <c r="AK93" i="14" s="1"/>
  <c r="AG97" i="15" l="1"/>
  <c r="AF98" i="15"/>
  <c r="AC99" i="15"/>
  <c r="AD98" i="15"/>
  <c r="AE98" i="15" s="1"/>
  <c r="AG98" i="15" s="1"/>
  <c r="AD12" i="14"/>
  <c r="AK94" i="14" s="1"/>
  <c r="AF99" i="15" l="1"/>
  <c r="AD99" i="15"/>
  <c r="AE99" i="15" s="1"/>
  <c r="AG99" i="15" s="1"/>
  <c r="AC100" i="15"/>
  <c r="AE12" i="14"/>
  <c r="AK95" i="14" s="1"/>
  <c r="AD100" i="15" l="1"/>
  <c r="AE100" i="15" s="1"/>
  <c r="AG100" i="15" s="1"/>
  <c r="AF100" i="15"/>
  <c r="AC101" i="15"/>
  <c r="AF12" i="14"/>
  <c r="AK96" i="14" s="1"/>
  <c r="AD101" i="15" l="1"/>
  <c r="AE101" i="15" s="1"/>
  <c r="AF101" i="15"/>
  <c r="AC102" i="15"/>
  <c r="AG12" i="14"/>
  <c r="AK97" i="14" s="1"/>
  <c r="AG101" i="15" l="1"/>
  <c r="AD102" i="15"/>
  <c r="AE102" i="15" s="1"/>
  <c r="AC103" i="15"/>
  <c r="AF102" i="15"/>
  <c r="AH12" i="14"/>
  <c r="AK98" i="14" s="1"/>
  <c r="AG102" i="15" l="1"/>
  <c r="AD103" i="15"/>
  <c r="AE103" i="15" s="1"/>
  <c r="AG103" i="15" s="1"/>
  <c r="AC104" i="15"/>
  <c r="AF103" i="15"/>
  <c r="AI12" i="14"/>
  <c r="AK99" i="14" s="1"/>
  <c r="AF104" i="15" l="1"/>
  <c r="AD104" i="15"/>
  <c r="AE104" i="15" s="1"/>
  <c r="AG104" i="15" s="1"/>
  <c r="AC105" i="15"/>
  <c r="AJ12" i="14"/>
  <c r="AK100" i="14" s="1"/>
  <c r="AF105" i="15" l="1"/>
  <c r="AD105" i="15"/>
  <c r="AE105" i="15" s="1"/>
  <c r="AG105" i="15" s="1"/>
  <c r="Y13" i="14"/>
  <c r="AK101" i="14" s="1"/>
  <c r="Z13" i="14" l="1"/>
  <c r="AK102" i="14" s="1"/>
  <c r="AA13" i="14" l="1"/>
  <c r="AK103" i="14" s="1"/>
  <c r="AB13" i="14" l="1"/>
  <c r="AK104" i="14" s="1"/>
  <c r="AC13" i="14" l="1"/>
  <c r="AK105" i="14" s="1"/>
  <c r="AD13" i="14" l="1"/>
  <c r="AK106" i="14" s="1"/>
  <c r="AE13" i="14" l="1"/>
  <c r="AK107" i="14" s="1"/>
  <c r="AF13" i="14" l="1"/>
  <c r="AK108" i="14" s="1"/>
  <c r="AG13" i="14" l="1"/>
  <c r="AK109" i="14" s="1"/>
  <c r="AH13" i="14" l="1"/>
  <c r="AK110" i="14" s="1"/>
  <c r="AI13" i="14" l="1"/>
  <c r="AK111" i="14" s="1"/>
  <c r="AJ13" i="14" l="1"/>
  <c r="AK112" i="14" s="1"/>
  <c r="Y14" i="14" l="1"/>
  <c r="AK113" i="14" s="1"/>
  <c r="Z14" i="14" l="1"/>
  <c r="AK114" i="14" s="1"/>
  <c r="AA14" i="14" l="1"/>
  <c r="AK115" i="14" s="1"/>
  <c r="AB14" i="14" l="1"/>
  <c r="AK116" i="14" s="1"/>
  <c r="AC14" i="14" l="1"/>
  <c r="AK117" i="14" s="1"/>
  <c r="AD14" i="14" l="1"/>
  <c r="AK118" i="14" s="1"/>
  <c r="AE14" i="14" l="1"/>
  <c r="AK119" i="14" s="1"/>
  <c r="AF14" i="14" l="1"/>
  <c r="AK120" i="14" s="1"/>
  <c r="AG14" i="14" l="1"/>
  <c r="AK121" i="14" s="1"/>
  <c r="AH14" i="14" l="1"/>
  <c r="AK122" i="14" s="1"/>
  <c r="AI14" i="14" l="1"/>
  <c r="AK123" i="14" s="1"/>
  <c r="AJ14" i="14" l="1"/>
  <c r="AK124" i="14" s="1"/>
  <c r="Y15" i="14" l="1"/>
  <c r="AK125" i="14" s="1"/>
  <c r="Z15" i="14" l="1"/>
  <c r="AK126" i="14" s="1"/>
  <c r="AA15" i="14" l="1"/>
  <c r="AK127" i="14" s="1"/>
  <c r="AB15" i="14" l="1"/>
  <c r="AK128" i="14" s="1"/>
  <c r="AC15" i="14" l="1"/>
  <c r="AK129" i="14" s="1"/>
  <c r="AD15" i="14" l="1"/>
  <c r="AK130" i="14" s="1"/>
  <c r="AE15" i="14" l="1"/>
  <c r="AK131" i="14" s="1"/>
  <c r="AF15" i="14" l="1"/>
  <c r="AK132" i="14" s="1"/>
  <c r="AG15" i="14" l="1"/>
  <c r="AK133" i="14" s="1"/>
  <c r="AH15" i="14" l="1"/>
  <c r="AK134" i="14" s="1"/>
  <c r="AM95" i="14" l="1"/>
  <c r="AM94" i="14"/>
  <c r="AN94" i="14" s="1"/>
  <c r="AI15" i="14"/>
  <c r="AK135" i="14" s="1"/>
  <c r="AJ15" i="14" l="1"/>
  <c r="AK136" i="14" s="1"/>
  <c r="Y16" i="14" l="1"/>
  <c r="AK137" i="14" s="1"/>
  <c r="Z16" i="14" l="1"/>
  <c r="AK138" i="14" s="1"/>
  <c r="AA16" i="14" l="1"/>
  <c r="AK139" i="14" s="1"/>
  <c r="AB16" i="14" l="1"/>
  <c r="AK140" i="14" s="1"/>
  <c r="AC16" i="14" l="1"/>
  <c r="AK141" i="14" s="1"/>
  <c r="AD16" i="14" l="1"/>
  <c r="AK142" i="14" s="1"/>
  <c r="AE16" i="14" l="1"/>
  <c r="AK143" i="14" s="1"/>
  <c r="AF16" i="14" l="1"/>
  <c r="AK144" i="14" s="1"/>
  <c r="AG16" i="14" l="1"/>
  <c r="AK145" i="14" s="1"/>
  <c r="AH16" i="14" l="1"/>
  <c r="AK146" i="14" s="1"/>
  <c r="AI16" i="14" l="1"/>
  <c r="AK147" i="14" s="1"/>
  <c r="AJ16" i="14" l="1"/>
  <c r="AK148" i="14" s="1"/>
  <c r="Y17" i="14" l="1"/>
  <c r="AK149" i="14" s="1"/>
  <c r="Z17" i="14" l="1"/>
  <c r="AK150" i="14" s="1"/>
  <c r="AA17" i="14" l="1"/>
  <c r="AK151" i="14" s="1"/>
  <c r="AB17" i="14" l="1"/>
  <c r="AK152" i="14" s="1"/>
  <c r="AC17" i="14" l="1"/>
  <c r="AK153" i="14" s="1"/>
  <c r="AD17" i="14" l="1"/>
  <c r="AK154" i="14" s="1"/>
  <c r="AE17" i="14" l="1"/>
  <c r="AK155" i="14" s="1"/>
  <c r="AF17" i="14" l="1"/>
  <c r="AK156" i="14" s="1"/>
  <c r="AG17" i="14" l="1"/>
  <c r="AK157" i="14" s="1"/>
  <c r="AH17" i="14" l="1"/>
  <c r="AK158" i="14" s="1"/>
  <c r="AI17" i="14" l="1"/>
  <c r="AK159" i="14" s="1"/>
  <c r="AJ17" i="14" l="1"/>
  <c r="AK160" i="14" s="1"/>
  <c r="Y18" i="14" l="1"/>
  <c r="AK161" i="14" s="1"/>
  <c r="Z18" i="14" l="1"/>
  <c r="AK162" i="14" s="1"/>
  <c r="AA18" i="14" l="1"/>
  <c r="AK163" i="14" s="1"/>
  <c r="AB18" i="14" l="1"/>
  <c r="AK164" i="14" s="1"/>
  <c r="AC18" i="14" l="1"/>
  <c r="AK165" i="14" s="1"/>
  <c r="AD18" i="14" l="1"/>
  <c r="AK166" i="14" s="1"/>
  <c r="AE18" i="14" l="1"/>
  <c r="AK167" i="14" s="1"/>
  <c r="AF18" i="14" l="1"/>
  <c r="AK168" i="14" s="1"/>
  <c r="AG18" i="14" l="1"/>
  <c r="AK169" i="14" s="1"/>
  <c r="AH18" i="14" l="1"/>
  <c r="AK170" i="14" s="1"/>
  <c r="AI18" i="14" l="1"/>
  <c r="AK171" i="14" s="1"/>
  <c r="AJ18" i="14" l="1"/>
  <c r="AK172" i="14" s="1"/>
  <c r="Y19" i="14" l="1"/>
  <c r="AK173" i="14" s="1"/>
  <c r="Z19" i="14" l="1"/>
  <c r="AK174" i="14" s="1"/>
  <c r="AA19" i="14" l="1"/>
  <c r="AK175" i="14" s="1"/>
  <c r="AB19" i="14" l="1"/>
  <c r="AK176" i="14" s="1"/>
  <c r="AC19" i="14" l="1"/>
  <c r="AK177" i="14" s="1"/>
  <c r="AD19" i="14" l="1"/>
  <c r="AK178" i="14" s="1"/>
  <c r="AE19" i="14" l="1"/>
  <c r="AK179" i="14" s="1"/>
  <c r="AF19" i="14" l="1"/>
  <c r="AK180" i="14" s="1"/>
  <c r="AG19" i="14" l="1"/>
  <c r="AK181" i="14" s="1"/>
  <c r="AH19" i="14" l="1"/>
  <c r="AK182" i="14" s="1"/>
  <c r="AI19" i="14" l="1"/>
  <c r="AK183" i="14" s="1"/>
  <c r="AJ19" i="14" l="1"/>
  <c r="AK184" i="14" s="1"/>
  <c r="Y20" i="14" l="1"/>
  <c r="AK185" i="14" s="1"/>
  <c r="Z20" i="14" l="1"/>
  <c r="AK186" i="14" s="1"/>
  <c r="AA20" i="14" l="1"/>
  <c r="AK187" i="14" s="1"/>
  <c r="AB20" i="14" l="1"/>
  <c r="AK188" i="14" s="1"/>
  <c r="AC20" i="14" l="1"/>
  <c r="AK189" i="14" s="1"/>
  <c r="AD20" i="14" l="1"/>
  <c r="AK190" i="14" s="1"/>
  <c r="AE20" i="14" l="1"/>
  <c r="AK191" i="14" s="1"/>
  <c r="AF20" i="14" l="1"/>
  <c r="AK192" i="14" s="1"/>
  <c r="AG20" i="14" l="1"/>
  <c r="AK193" i="14" s="1"/>
  <c r="AH20" i="14" l="1"/>
  <c r="AK194" i="14" s="1"/>
  <c r="AI20" i="14" l="1"/>
  <c r="AK195" i="14" s="1"/>
  <c r="AJ20" i="14" l="1"/>
  <c r="AK196" i="14" s="1"/>
  <c r="Y21" i="14" l="1"/>
  <c r="AK197" i="14" s="1"/>
  <c r="Z21" i="14" l="1"/>
  <c r="AK198" i="14" s="1"/>
  <c r="AA21" i="14" l="1"/>
  <c r="AK199" i="14" s="1"/>
  <c r="AB21" i="14" l="1"/>
  <c r="AK200" i="14" s="1"/>
  <c r="AC21" i="14" l="1"/>
  <c r="AK201" i="14" s="1"/>
  <c r="AD21" i="14" l="1"/>
  <c r="AK202" i="14" s="1"/>
  <c r="AE21" i="14" l="1"/>
  <c r="AK203" i="14" s="1"/>
  <c r="AF21" i="14" l="1"/>
  <c r="AK204" i="14" s="1"/>
  <c r="AG21" i="14" l="1"/>
  <c r="AK205" i="14" s="1"/>
  <c r="AH21" i="14" l="1"/>
  <c r="AK206" i="14" s="1"/>
  <c r="AI21" i="14" l="1"/>
  <c r="AK207" i="14" s="1"/>
  <c r="AJ21" i="14" l="1"/>
  <c r="AK208" i="14" s="1"/>
  <c r="Y22" i="14" l="1"/>
  <c r="AK209" i="14" s="1"/>
  <c r="Z22" i="14" l="1"/>
  <c r="AK210" i="14" s="1"/>
  <c r="AA22" i="14" l="1"/>
  <c r="AK211" i="14" s="1"/>
  <c r="AB22" i="14" l="1"/>
  <c r="AK212" i="14" s="1"/>
  <c r="AC22" i="14" l="1"/>
  <c r="AK213" i="14" s="1"/>
  <c r="AD22" i="14" l="1"/>
  <c r="AK214" i="14" s="1"/>
  <c r="AE22" i="14" l="1"/>
  <c r="AK215" i="14" s="1"/>
  <c r="AF22" i="14" l="1"/>
  <c r="AK216" i="14" s="1"/>
  <c r="AG22" i="14" l="1"/>
  <c r="AK217" i="14" s="1"/>
  <c r="AH22" i="14" l="1"/>
  <c r="AK218" i="14" s="1"/>
  <c r="AI22" i="14" l="1"/>
  <c r="AK219" i="14" s="1"/>
  <c r="AJ22" i="14" l="1"/>
  <c r="AK220" i="14" s="1"/>
  <c r="Y23" i="14" l="1"/>
  <c r="AK221" i="14" s="1"/>
  <c r="Z23" i="14" l="1"/>
  <c r="AK222" i="14" s="1"/>
  <c r="AA23" i="14" l="1"/>
  <c r="AK223" i="14" s="1"/>
  <c r="AB23" i="14" l="1"/>
  <c r="AK224" i="14" s="1"/>
  <c r="AC23" i="14" l="1"/>
  <c r="AK225" i="14" s="1"/>
  <c r="AD23" i="14" l="1"/>
  <c r="AK226" i="14" s="1"/>
  <c r="AE23" i="14" l="1"/>
  <c r="AK227" i="14" s="1"/>
  <c r="AF23" i="14" l="1"/>
  <c r="AK228" i="14" s="1"/>
  <c r="AG23" i="14" l="1"/>
  <c r="AK229" i="14" s="1"/>
  <c r="AH23" i="14" l="1"/>
  <c r="AK230" i="14" s="1"/>
  <c r="AI23" i="14" l="1"/>
  <c r="AK231" i="14" s="1"/>
  <c r="AJ23" i="14" l="1"/>
  <c r="AK232" i="14" s="1"/>
  <c r="Y24" i="14" l="1"/>
  <c r="AK233" i="14" s="1"/>
  <c r="Z24" i="14" l="1"/>
  <c r="AK234" i="14" s="1"/>
  <c r="AA24" i="14" l="1"/>
  <c r="AK235" i="14" s="1"/>
  <c r="AB24" i="14" l="1"/>
  <c r="AK236" i="14" s="1"/>
  <c r="AC24" i="14" l="1"/>
  <c r="AK237" i="14" s="1"/>
  <c r="AD24" i="14" l="1"/>
  <c r="AK238" i="14" s="1"/>
  <c r="AE24" i="14" l="1"/>
  <c r="AK239" i="14" s="1"/>
  <c r="AF24" i="14" l="1"/>
  <c r="AK240" i="14" s="1"/>
  <c r="AG24" i="14" l="1"/>
  <c r="AK241" i="14" s="1"/>
  <c r="AH24" i="14" l="1"/>
  <c r="AK242" i="14" s="1"/>
  <c r="AI24" i="14" l="1"/>
  <c r="AK243" i="14" s="1"/>
  <c r="AJ24" i="14" l="1"/>
  <c r="AK244" i="14" s="1"/>
  <c r="Y25" i="14" l="1"/>
  <c r="AK245" i="14" s="1"/>
  <c r="Z25" i="14" l="1"/>
  <c r="AK246" i="14" s="1"/>
  <c r="AA25" i="14" l="1"/>
  <c r="AK247" i="14" s="1"/>
  <c r="AB25" i="14" l="1"/>
  <c r="AK248" i="14" s="1"/>
  <c r="AC25" i="14" l="1"/>
  <c r="AK249" i="14" s="1"/>
  <c r="AD25" i="14" l="1"/>
  <c r="AK250" i="14" s="1"/>
  <c r="AE25" i="14" l="1"/>
  <c r="AK251" i="14" s="1"/>
  <c r="AF25" i="14" l="1"/>
  <c r="AK252" i="14" s="1"/>
  <c r="AG25" i="14" l="1"/>
  <c r="AK253" i="14" s="1"/>
  <c r="AH25" i="14" l="1"/>
  <c r="AK254" i="14" s="1"/>
  <c r="AI25" i="14" l="1"/>
  <c r="AK255" i="14" s="1"/>
  <c r="AJ25" i="14" l="1"/>
  <c r="AK256" i="14" s="1"/>
  <c r="Y26" i="14" l="1"/>
  <c r="AK257" i="14" s="1"/>
  <c r="Z26" i="14" l="1"/>
  <c r="AK258" i="14" s="1"/>
  <c r="AA26" i="14" l="1"/>
  <c r="AK259" i="14" s="1"/>
  <c r="AB26" i="14" l="1"/>
  <c r="AK260" i="14" s="1"/>
  <c r="AC26" i="14" l="1"/>
  <c r="AK261" i="14" s="1"/>
  <c r="AD26" i="14" l="1"/>
  <c r="AK262" i="14" s="1"/>
  <c r="AE26" i="14" l="1"/>
  <c r="AK263" i="14" s="1"/>
  <c r="AF26" i="14" l="1"/>
  <c r="AK264" i="14" s="1"/>
  <c r="AG26" i="14" l="1"/>
  <c r="AK265" i="14" s="1"/>
  <c r="AH26" i="14" l="1"/>
  <c r="AK266" i="14" s="1"/>
  <c r="AI26" i="14" l="1"/>
  <c r="AK267" i="14" s="1"/>
  <c r="AJ26" i="14" l="1"/>
  <c r="AK268" i="14" s="1"/>
  <c r="Y27" i="14" l="1"/>
  <c r="AK269" i="14" s="1"/>
  <c r="Z27" i="14" l="1"/>
  <c r="AK270" i="14" s="1"/>
  <c r="AA27" i="14" l="1"/>
  <c r="AK271" i="14" s="1"/>
  <c r="AB27" i="14" l="1"/>
  <c r="AK272" i="14" s="1"/>
  <c r="AC27" i="14" l="1"/>
  <c r="AK273" i="14" s="1"/>
  <c r="AD27" i="14" l="1"/>
  <c r="AK274" i="14" s="1"/>
  <c r="AE27" i="14" l="1"/>
  <c r="AK275" i="14" s="1"/>
  <c r="AF27" i="14" l="1"/>
  <c r="AK276" i="14" s="1"/>
  <c r="AG27" i="14" l="1"/>
  <c r="AK277" i="14" s="1"/>
  <c r="AH27" i="14" l="1"/>
  <c r="AK278" i="14" s="1"/>
  <c r="AI27" i="14" l="1"/>
  <c r="AK279" i="14" s="1"/>
  <c r="AJ27" i="14" l="1"/>
  <c r="AK280" i="14" s="1"/>
  <c r="Y28" i="14" l="1"/>
  <c r="AK281" i="14" s="1"/>
  <c r="Z28" i="14" l="1"/>
  <c r="AK282" i="14" s="1"/>
  <c r="AA28" i="14" l="1"/>
  <c r="AK283" i="14" s="1"/>
  <c r="AB28" i="14" l="1"/>
  <c r="AK284" i="14" s="1"/>
  <c r="AC28" i="14" l="1"/>
  <c r="AK285" i="14" s="1"/>
  <c r="AD28" i="14" l="1"/>
  <c r="AK286" i="14" s="1"/>
  <c r="AE28" i="14" l="1"/>
  <c r="AK287" i="14" s="1"/>
  <c r="AF28" i="14" l="1"/>
  <c r="AK288" i="14" s="1"/>
  <c r="AG28" i="14" l="1"/>
  <c r="AK289" i="14" s="1"/>
  <c r="AH28" i="14" l="1"/>
  <c r="AK290" i="14" s="1"/>
  <c r="AI28" i="14" l="1"/>
  <c r="AK291" i="14" s="1"/>
  <c r="AJ28" i="14" l="1"/>
  <c r="AK292" i="14" s="1"/>
  <c r="Y29" i="14" l="1"/>
  <c r="AK293" i="14" s="1"/>
  <c r="Z29" i="14" l="1"/>
  <c r="AK294" i="14" s="1"/>
  <c r="AA29" i="14" l="1"/>
  <c r="AK295" i="14" s="1"/>
  <c r="AB29" i="14" l="1"/>
  <c r="AK296" i="14" s="1"/>
  <c r="AC29" i="14" l="1"/>
  <c r="AK297" i="14" s="1"/>
  <c r="AD29" i="14" l="1"/>
  <c r="AK298" i="14" s="1"/>
  <c r="AE29" i="14" l="1"/>
  <c r="AK299" i="14" s="1"/>
  <c r="AF29" i="14" l="1"/>
  <c r="AK300" i="14" s="1"/>
  <c r="AG29" i="14" l="1"/>
  <c r="AK301" i="14" s="1"/>
  <c r="AH29" i="14" l="1"/>
  <c r="AK302" i="14" s="1"/>
  <c r="AI29" i="14" l="1"/>
  <c r="AK303" i="14" s="1"/>
  <c r="AJ29" i="14" l="1"/>
  <c r="AK304" i="14" s="1"/>
  <c r="Y30" i="14" l="1"/>
  <c r="AK305" i="14" s="1"/>
  <c r="Z30" i="14" l="1"/>
  <c r="AK306" i="14" s="1"/>
  <c r="AA30" i="14" l="1"/>
  <c r="AK307" i="14" s="1"/>
  <c r="AB30" i="14" l="1"/>
  <c r="AK308" i="14" s="1"/>
  <c r="AC30" i="14" l="1"/>
  <c r="AK309" i="14" s="1"/>
  <c r="AD30" i="14" l="1"/>
  <c r="AK310" i="14" s="1"/>
  <c r="AE30" i="14" l="1"/>
  <c r="AK311" i="14" s="1"/>
  <c r="AF30" i="14" l="1"/>
  <c r="AK312" i="14" s="1"/>
  <c r="AG30" i="14" l="1"/>
  <c r="AK313" i="14" s="1"/>
  <c r="AH30" i="14" l="1"/>
  <c r="AK314" i="14" s="1"/>
  <c r="AI30" i="14" l="1"/>
  <c r="AK315" i="14" s="1"/>
  <c r="AJ30" i="14" l="1"/>
  <c r="AK316" i="14" s="1"/>
  <c r="Y31" i="14" l="1"/>
  <c r="AK317" i="14" s="1"/>
  <c r="Z31" i="14" l="1"/>
  <c r="AK318" i="14" s="1"/>
  <c r="AA31" i="14" l="1"/>
  <c r="AK319" i="14" s="1"/>
  <c r="AB31" i="14" l="1"/>
  <c r="AK320" i="14" s="1"/>
  <c r="AC31" i="14" l="1"/>
  <c r="AK321" i="14" s="1"/>
  <c r="AD31" i="14" l="1"/>
  <c r="AK322" i="14" s="1"/>
  <c r="AE31" i="14" l="1"/>
  <c r="AK323" i="14" s="1"/>
  <c r="AF31" i="14" l="1"/>
  <c r="AK324" i="14" s="1"/>
  <c r="AG31" i="14" l="1"/>
  <c r="AK325" i="14" s="1"/>
  <c r="AH31" i="14" l="1"/>
  <c r="AK326" i="14" s="1"/>
  <c r="AI31" i="14" l="1"/>
  <c r="AK327" i="14" s="1"/>
  <c r="AJ31" i="14" l="1"/>
  <c r="AK328" i="14" s="1"/>
  <c r="Y32" i="14" l="1"/>
  <c r="AK329" i="14" s="1"/>
  <c r="Z32" i="14" l="1"/>
  <c r="AK330" i="14" s="1"/>
  <c r="AA32" i="14" l="1"/>
  <c r="AK331" i="14" s="1"/>
  <c r="AB32" i="14" l="1"/>
  <c r="AK332" i="14" s="1"/>
  <c r="AC32" i="14" l="1"/>
  <c r="AK333" i="14" s="1"/>
  <c r="AD32" i="14" l="1"/>
  <c r="AK334" i="14" s="1"/>
  <c r="AE32" i="14" l="1"/>
  <c r="AK335" i="14" s="1"/>
  <c r="AF32" i="14" l="1"/>
  <c r="AK336" i="14" s="1"/>
  <c r="AG32" i="14" l="1"/>
  <c r="AK337" i="14" s="1"/>
  <c r="AH32" i="14" l="1"/>
  <c r="AK338" i="14" s="1"/>
  <c r="AI32" i="14" l="1"/>
  <c r="AK339" i="14" s="1"/>
  <c r="AJ32" i="14" l="1"/>
  <c r="AK340" i="14" s="1"/>
  <c r="Y33" i="14" l="1"/>
  <c r="AK341" i="14" s="1"/>
  <c r="Z33" i="14" l="1"/>
  <c r="AK342" i="14" s="1"/>
  <c r="AA33" i="14" l="1"/>
  <c r="AK343" i="14" s="1"/>
  <c r="AB33" i="14" l="1"/>
  <c r="AK344" i="14" s="1"/>
  <c r="AC33" i="14" l="1"/>
  <c r="AK345" i="14" s="1"/>
  <c r="AD33" i="14" l="1"/>
  <c r="AK346" i="14" s="1"/>
  <c r="AE33" i="14" l="1"/>
  <c r="AK347" i="14" s="1"/>
  <c r="AF33" i="14" l="1"/>
  <c r="AK348" i="14" s="1"/>
  <c r="AG33" i="14" l="1"/>
  <c r="AK349" i="14" s="1"/>
  <c r="AH33" i="14" l="1"/>
  <c r="AK350" i="14" s="1"/>
  <c r="AI33" i="14" l="1"/>
  <c r="AK351" i="14" s="1"/>
  <c r="AJ33" i="14" l="1"/>
  <c r="AK352" i="14" s="1"/>
  <c r="Y34" i="14" l="1"/>
  <c r="AK353" i="14" s="1"/>
  <c r="Z34" i="14" l="1"/>
  <c r="AK354" i="14" s="1"/>
  <c r="AA34" i="14" l="1"/>
  <c r="AK355" i="14" s="1"/>
  <c r="AB34" i="14" l="1"/>
  <c r="AK356" i="14" s="1"/>
  <c r="AC34" i="14" l="1"/>
  <c r="AK357" i="14" s="1"/>
  <c r="AD34" i="14" l="1"/>
  <c r="AK358" i="14" s="1"/>
  <c r="AE34" i="14" l="1"/>
  <c r="AK359" i="14" s="1"/>
  <c r="AF34" i="14" l="1"/>
  <c r="AK360" i="14" s="1"/>
  <c r="AG34" i="14" l="1"/>
  <c r="AK361" i="14" s="1"/>
  <c r="AH34" i="14" l="1"/>
  <c r="AK362" i="14" s="1"/>
  <c r="AI34" i="14" l="1"/>
  <c r="AK363" i="14" s="1"/>
  <c r="AJ34" i="14" l="1"/>
  <c r="AK364" i="14" s="1"/>
  <c r="Y35" i="14" l="1"/>
  <c r="AK365" i="14" s="1"/>
  <c r="Z35" i="14" l="1"/>
  <c r="AK366" i="14" s="1"/>
  <c r="AA35" i="14" l="1"/>
  <c r="AK367" i="14" s="1"/>
  <c r="AB35" i="14" l="1"/>
  <c r="AK368" i="14" s="1"/>
  <c r="AC35" i="14" l="1"/>
  <c r="AK369" i="14" s="1"/>
  <c r="AD35" i="14" l="1"/>
  <c r="AK370" i="14" s="1"/>
  <c r="AE35" i="14" l="1"/>
  <c r="AK371" i="14" s="1"/>
  <c r="AF35" i="14" l="1"/>
  <c r="AK372" i="14" s="1"/>
  <c r="AG35" i="14" l="1"/>
  <c r="AK373" i="14" s="1"/>
  <c r="AH35" i="14" l="1"/>
  <c r="AK374" i="14" s="1"/>
  <c r="AI35" i="14" l="1"/>
  <c r="AK375" i="14" s="1"/>
  <c r="AJ35" i="14" l="1"/>
  <c r="AK376" i="14" s="1"/>
  <c r="Y36" i="14" l="1"/>
  <c r="AK377" i="14" s="1"/>
  <c r="Z36" i="14" l="1"/>
  <c r="AK378" i="14" s="1"/>
  <c r="AA36" i="14" l="1"/>
  <c r="AK379" i="14" s="1"/>
  <c r="AB36" i="14" l="1"/>
  <c r="AK380" i="14" s="1"/>
  <c r="AC36" i="14" l="1"/>
  <c r="AK381" i="14" s="1"/>
  <c r="AD36" i="14" l="1"/>
  <c r="AK382" i="14" s="1"/>
  <c r="AE36" i="14" l="1"/>
  <c r="AK383" i="14" s="1"/>
  <c r="AF36" i="14" l="1"/>
  <c r="AK384" i="14" s="1"/>
  <c r="AG36" i="14" l="1"/>
  <c r="AK385" i="14" s="1"/>
  <c r="AH36" i="14" l="1"/>
  <c r="AK386" i="14" s="1"/>
  <c r="AI36" i="14" l="1"/>
  <c r="AK387" i="14" s="1"/>
  <c r="AJ36" i="14" l="1"/>
  <c r="AK388" i="14" s="1"/>
  <c r="Y37" i="14" l="1"/>
  <c r="AK389" i="14" s="1"/>
  <c r="Z37" i="14" l="1"/>
  <c r="AK390" i="14" s="1"/>
  <c r="AA37" i="14" l="1"/>
  <c r="AK391" i="14" s="1"/>
  <c r="AB37" i="14" l="1"/>
  <c r="AK392" i="14" s="1"/>
  <c r="AC37" i="14" l="1"/>
  <c r="AK393" i="14" s="1"/>
  <c r="AD37" i="14" l="1"/>
  <c r="AK394" i="14" s="1"/>
  <c r="AM350" i="14" l="1"/>
  <c r="AM349" i="14"/>
  <c r="AN349" i="14" s="1"/>
  <c r="AE37" i="14"/>
  <c r="AK395" i="14" s="1"/>
  <c r="AF37" i="14" l="1"/>
  <c r="AK396" i="14" s="1"/>
  <c r="AG37" i="14" l="1"/>
  <c r="AK397" i="14" s="1"/>
  <c r="AH37" i="14" l="1"/>
  <c r="AK398" i="14" s="1"/>
  <c r="AI37" i="14" l="1"/>
  <c r="AK399" i="14" s="1"/>
  <c r="AJ37" i="14" l="1"/>
  <c r="AK400" i="14" l="1"/>
  <c r="Y38" i="14"/>
  <c r="Z38" i="14" l="1"/>
  <c r="AK401" i="14"/>
  <c r="AK402" i="14" l="1"/>
  <c r="AA38" i="14"/>
  <c r="AK403" i="14" l="1"/>
  <c r="AB38" i="14"/>
  <c r="AK404" i="14" l="1"/>
  <c r="AC38" i="14"/>
  <c r="AK405" i="14" l="1"/>
  <c r="AD38" i="14"/>
  <c r="AK406" i="14" l="1"/>
  <c r="AE38" i="14"/>
  <c r="AK407" i="14" l="1"/>
  <c r="AF38" i="14"/>
  <c r="AK408" i="14" l="1"/>
  <c r="AG38" i="14"/>
  <c r="AK409" i="14" l="1"/>
  <c r="AH38" i="14"/>
  <c r="AK410" i="14" l="1"/>
  <c r="AI38" i="14"/>
  <c r="AK411" i="14" l="1"/>
  <c r="AJ38" i="14"/>
  <c r="AK412" i="14" s="1"/>
</calcChain>
</file>

<file path=xl/sharedStrings.xml><?xml version="1.0" encoding="utf-8"?>
<sst xmlns="http://schemas.openxmlformats.org/spreadsheetml/2006/main" count="72" uniqueCount="39">
  <si>
    <t>month</t>
  </si>
  <si>
    <t>A</t>
  </si>
  <si>
    <t>mar</t>
  </si>
  <si>
    <t>apr</t>
  </si>
  <si>
    <t>may</t>
  </si>
  <si>
    <t>aug</t>
  </si>
  <si>
    <t>sep</t>
  </si>
  <si>
    <t>oct</t>
  </si>
  <si>
    <t>nov</t>
  </si>
  <si>
    <t>dec</t>
  </si>
  <si>
    <t>jan</t>
  </si>
  <si>
    <t>feb</t>
  </si>
  <si>
    <t>year</t>
  </si>
  <si>
    <t>june</t>
  </si>
  <si>
    <t>july</t>
  </si>
  <si>
    <t xml:space="preserve">noc </t>
  </si>
  <si>
    <t xml:space="preserve"> (MCM/month)</t>
  </si>
  <si>
    <t>S initial (MCM) =</t>
  </si>
  <si>
    <t>K (MCM) =</t>
  </si>
  <si>
    <t>% of mean Q</t>
  </si>
  <si>
    <t>inflow Q (MCM)</t>
  </si>
  <si>
    <t>mean Q</t>
  </si>
  <si>
    <t>POF (%)</t>
  </si>
  <si>
    <t>yield (MCM/month)</t>
  </si>
  <si>
    <t>ΣQ-ΣΥ  (MCM/month)</t>
  </si>
  <si>
    <t>mean Q (MCM/month)</t>
  </si>
  <si>
    <t>mean Q (MCM/year)</t>
  </si>
  <si>
    <t>annual total</t>
  </si>
  <si>
    <t>mean lnQ</t>
  </si>
  <si>
    <t>log annual total</t>
  </si>
  <si>
    <t>b</t>
  </si>
  <si>
    <t>a</t>
  </si>
  <si>
    <t>P</t>
  </si>
  <si>
    <t>n</t>
  </si>
  <si>
    <t xml:space="preserve">na </t>
  </si>
  <si>
    <t>ΣQ</t>
  </si>
  <si>
    <t>ΣΥ</t>
  </si>
  <si>
    <t>ΣQ-ΣY</t>
  </si>
  <si>
    <t>Y (MCM/month)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</si>
</sst>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/>
    <xf numFmtId="0" fontId="1" fillId="0" borderId="0" xfId="0" applyFont="1"/>
    <xf numFmtId="0" fontId="0" fillId="0" borderId="0" xfId="0" applyFill="1" applyAlignment="1">
      <alignment horizontal="center"/>
    </xf>
    <xf numFmtId="0" fontId="1" fillId="2" borderId="0" xfId="0" applyFont="1" applyFill="1"/>
    <xf numFmtId="0" fontId="0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  <xf numFmtId="164" fontId="1" fillId="6" borderId="0" xfId="0" applyNumberFormat="1" applyFont="1" applyFill="1" applyAlignment="1">
      <alignment horizontal="center"/>
    </xf>
    <xf numFmtId="164" fontId="1" fillId="7" borderId="0" xfId="0" applyNumberFormat="1" applyFont="1" applyFill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164" fontId="1" fillId="0" borderId="0" xfId="0" applyNumberFormat="1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0" fontId="1" fillId="0" borderId="0" xfId="0" applyFont="1" applyFill="1"/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165" fontId="1" fillId="2" borderId="0" xfId="0" applyNumberFormat="1" applyFont="1" applyFill="1"/>
    <xf numFmtId="0" fontId="1" fillId="8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'4'!$AL$4:$AL$134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</c:numCache>
            </c:numRef>
          </c:xVal>
          <c:yVal>
            <c:numRef>
              <c:f>'4'!$AK$4:$AK$134</c:f>
              <c:numCache>
                <c:formatCode>General</c:formatCode>
                <c:ptCount val="131"/>
                <c:pt idx="0">
                  <c:v>0</c:v>
                </c:pt>
                <c:pt idx="1">
                  <c:v>-23.599999999999994</c:v>
                </c:pt>
                <c:pt idx="2">
                  <c:v>-71.199999999999989</c:v>
                </c:pt>
                <c:pt idx="3">
                  <c:v>-118.79999999999998</c:v>
                </c:pt>
                <c:pt idx="4">
                  <c:v>-160.39999999999998</c:v>
                </c:pt>
                <c:pt idx="5">
                  <c:v>-208.99999999999997</c:v>
                </c:pt>
                <c:pt idx="6">
                  <c:v>-175.59999999999997</c:v>
                </c:pt>
                <c:pt idx="7">
                  <c:v>-66.19999999999996</c:v>
                </c:pt>
                <c:pt idx="8">
                  <c:v>383.20000000000005</c:v>
                </c:pt>
                <c:pt idx="9">
                  <c:v>520.6</c:v>
                </c:pt>
                <c:pt idx="10">
                  <c:v>593</c:v>
                </c:pt>
                <c:pt idx="11">
                  <c:v>593.4</c:v>
                </c:pt>
                <c:pt idx="12">
                  <c:v>597.79999999999995</c:v>
                </c:pt>
                <c:pt idx="13">
                  <c:v>571.19999999999993</c:v>
                </c:pt>
                <c:pt idx="14">
                  <c:v>518.59999999999991</c:v>
                </c:pt>
                <c:pt idx="15">
                  <c:v>464.99999999999989</c:v>
                </c:pt>
                <c:pt idx="16">
                  <c:v>405.39999999999986</c:v>
                </c:pt>
                <c:pt idx="17">
                  <c:v>352.79999999999984</c:v>
                </c:pt>
                <c:pt idx="18">
                  <c:v>301.19999999999982</c:v>
                </c:pt>
                <c:pt idx="19">
                  <c:v>253.59999999999982</c:v>
                </c:pt>
                <c:pt idx="20">
                  <c:v>227.99999999999983</c:v>
                </c:pt>
                <c:pt idx="21">
                  <c:v>319.39999999999986</c:v>
                </c:pt>
                <c:pt idx="22">
                  <c:v>364.79999999999984</c:v>
                </c:pt>
                <c:pt idx="23">
                  <c:v>341.19999999999982</c:v>
                </c:pt>
                <c:pt idx="24">
                  <c:v>292.5999999999998</c:v>
                </c:pt>
                <c:pt idx="25">
                  <c:v>228.9999999999998</c:v>
                </c:pt>
                <c:pt idx="26">
                  <c:v>165.39999999999981</c:v>
                </c:pt>
                <c:pt idx="27">
                  <c:v>100.79999999999981</c:v>
                </c:pt>
                <c:pt idx="28">
                  <c:v>41.199999999999818</c:v>
                </c:pt>
                <c:pt idx="29">
                  <c:v>-12.400000000000176</c:v>
                </c:pt>
                <c:pt idx="30">
                  <c:v>-48.000000000000171</c:v>
                </c:pt>
                <c:pt idx="31">
                  <c:v>-80.600000000000165</c:v>
                </c:pt>
                <c:pt idx="32">
                  <c:v>-102.20000000000016</c:v>
                </c:pt>
                <c:pt idx="33">
                  <c:v>-90.800000000000153</c:v>
                </c:pt>
                <c:pt idx="34">
                  <c:v>-118.40000000000015</c:v>
                </c:pt>
                <c:pt idx="35">
                  <c:v>-179.00000000000014</c:v>
                </c:pt>
                <c:pt idx="36">
                  <c:v>-249.60000000000014</c:v>
                </c:pt>
                <c:pt idx="37">
                  <c:v>-323.20000000000016</c:v>
                </c:pt>
                <c:pt idx="38">
                  <c:v>-358.80000000000018</c:v>
                </c:pt>
                <c:pt idx="39">
                  <c:v>-259.4000000000002</c:v>
                </c:pt>
                <c:pt idx="40">
                  <c:v>-209.0000000000002</c:v>
                </c:pt>
                <c:pt idx="41">
                  <c:v>-194.60000000000019</c:v>
                </c:pt>
                <c:pt idx="42">
                  <c:v>-91.200000000000188</c:v>
                </c:pt>
                <c:pt idx="43">
                  <c:v>8.1999999999998181</c:v>
                </c:pt>
                <c:pt idx="44">
                  <c:v>323.5999999999998</c:v>
                </c:pt>
                <c:pt idx="45">
                  <c:v>561.99999999999977</c:v>
                </c:pt>
                <c:pt idx="46">
                  <c:v>845.39999999999975</c:v>
                </c:pt>
                <c:pt idx="47">
                  <c:v>1041.7999999999997</c:v>
                </c:pt>
                <c:pt idx="48">
                  <c:v>1061.1999999999998</c:v>
                </c:pt>
                <c:pt idx="49">
                  <c:v>1024.5999999999999</c:v>
                </c:pt>
                <c:pt idx="50">
                  <c:v>963.99999999999989</c:v>
                </c:pt>
                <c:pt idx="51">
                  <c:v>898.39999999999986</c:v>
                </c:pt>
                <c:pt idx="52">
                  <c:v>851.79999999999984</c:v>
                </c:pt>
                <c:pt idx="53">
                  <c:v>816.19999999999982</c:v>
                </c:pt>
                <c:pt idx="54">
                  <c:v>780.5999999999998</c:v>
                </c:pt>
                <c:pt idx="55">
                  <c:v>742.99999999999977</c:v>
                </c:pt>
                <c:pt idx="56">
                  <c:v>723.39999999999975</c:v>
                </c:pt>
                <c:pt idx="57">
                  <c:v>736.79999999999973</c:v>
                </c:pt>
                <c:pt idx="58">
                  <c:v>715.1999999999997</c:v>
                </c:pt>
                <c:pt idx="59">
                  <c:v>666.59999999999968</c:v>
                </c:pt>
                <c:pt idx="60">
                  <c:v>614.99999999999966</c:v>
                </c:pt>
                <c:pt idx="61">
                  <c:v>623.39999999999964</c:v>
                </c:pt>
                <c:pt idx="62">
                  <c:v>565.79999999999961</c:v>
                </c:pt>
                <c:pt idx="63">
                  <c:v>532.19999999999959</c:v>
                </c:pt>
                <c:pt idx="64">
                  <c:v>479.59999999999957</c:v>
                </c:pt>
                <c:pt idx="65">
                  <c:v>419.99999999999955</c:v>
                </c:pt>
                <c:pt idx="66">
                  <c:v>372.39999999999952</c:v>
                </c:pt>
                <c:pt idx="67">
                  <c:v>393.7999999999995</c:v>
                </c:pt>
                <c:pt idx="68">
                  <c:v>377.19999999999948</c:v>
                </c:pt>
                <c:pt idx="69">
                  <c:v>397.59999999999945</c:v>
                </c:pt>
                <c:pt idx="70">
                  <c:v>453.99999999999943</c:v>
                </c:pt>
                <c:pt idx="71">
                  <c:v>426.39999999999941</c:v>
                </c:pt>
                <c:pt idx="72">
                  <c:v>369.79999999999939</c:v>
                </c:pt>
                <c:pt idx="73">
                  <c:v>304.19999999999936</c:v>
                </c:pt>
                <c:pt idx="74">
                  <c:v>236.59999999999937</c:v>
                </c:pt>
                <c:pt idx="75">
                  <c:v>168.99999999999937</c:v>
                </c:pt>
                <c:pt idx="76">
                  <c:v>101.39999999999938</c:v>
                </c:pt>
                <c:pt idx="77">
                  <c:v>133.79999999999939</c:v>
                </c:pt>
                <c:pt idx="78">
                  <c:v>203.19999999999939</c:v>
                </c:pt>
                <c:pt idx="79">
                  <c:v>470.59999999999934</c:v>
                </c:pt>
                <c:pt idx="80">
                  <c:v>605.99999999999932</c:v>
                </c:pt>
                <c:pt idx="81">
                  <c:v>842.3999999999993</c:v>
                </c:pt>
                <c:pt idx="82">
                  <c:v>994.79999999999927</c:v>
                </c:pt>
                <c:pt idx="83">
                  <c:v>1064.1999999999994</c:v>
                </c:pt>
                <c:pt idx="84">
                  <c:v>1048.5999999999995</c:v>
                </c:pt>
                <c:pt idx="85">
                  <c:v>1005.9999999999994</c:v>
                </c:pt>
                <c:pt idx="86">
                  <c:v>946.39999999999941</c:v>
                </c:pt>
                <c:pt idx="87">
                  <c:v>881.79999999999939</c:v>
                </c:pt>
                <c:pt idx="88">
                  <c:v>878.19999999999936</c:v>
                </c:pt>
                <c:pt idx="89">
                  <c:v>849.59999999999934</c:v>
                </c:pt>
                <c:pt idx="90">
                  <c:v>821.99999999999932</c:v>
                </c:pt>
                <c:pt idx="91">
                  <c:v>852.3999999999993</c:v>
                </c:pt>
                <c:pt idx="92">
                  <c:v>911.79999999999927</c:v>
                </c:pt>
                <c:pt idx="93">
                  <c:v>1033.1999999999994</c:v>
                </c:pt>
                <c:pt idx="94">
                  <c:v>1194.5999999999995</c:v>
                </c:pt>
                <c:pt idx="95">
                  <c:v>1227.9999999999995</c:v>
                </c:pt>
                <c:pt idx="96">
                  <c:v>1200.3999999999996</c:v>
                </c:pt>
                <c:pt idx="97">
                  <c:v>1142.7999999999997</c:v>
                </c:pt>
                <c:pt idx="98">
                  <c:v>1075.1999999999998</c:v>
                </c:pt>
                <c:pt idx="99">
                  <c:v>1007.5999999999998</c:v>
                </c:pt>
                <c:pt idx="100">
                  <c:v>944.99999999999977</c:v>
                </c:pt>
                <c:pt idx="101">
                  <c:v>929.39999999999975</c:v>
                </c:pt>
                <c:pt idx="102">
                  <c:v>888.79999999999973</c:v>
                </c:pt>
                <c:pt idx="103">
                  <c:v>873.1999999999997</c:v>
                </c:pt>
                <c:pt idx="104">
                  <c:v>836.59999999999968</c:v>
                </c:pt>
                <c:pt idx="105">
                  <c:v>795.99999999999966</c:v>
                </c:pt>
                <c:pt idx="106">
                  <c:v>762.39999999999964</c:v>
                </c:pt>
                <c:pt idx="107">
                  <c:v>708.79999999999961</c:v>
                </c:pt>
                <c:pt idx="108">
                  <c:v>646.19999999999959</c:v>
                </c:pt>
                <c:pt idx="109">
                  <c:v>580.59999999999957</c:v>
                </c:pt>
                <c:pt idx="110">
                  <c:v>516.99999999999955</c:v>
                </c:pt>
                <c:pt idx="111">
                  <c:v>444.39999999999952</c:v>
                </c:pt>
                <c:pt idx="112">
                  <c:v>378.7999999999995</c:v>
                </c:pt>
                <c:pt idx="113">
                  <c:v>315.19999999999948</c:v>
                </c:pt>
                <c:pt idx="114">
                  <c:v>291.59999999999945</c:v>
                </c:pt>
                <c:pt idx="115">
                  <c:v>253.99999999999946</c:v>
                </c:pt>
                <c:pt idx="116">
                  <c:v>328.39999999999947</c:v>
                </c:pt>
                <c:pt idx="117">
                  <c:v>394.7999999999995</c:v>
                </c:pt>
                <c:pt idx="118">
                  <c:v>416.19999999999948</c:v>
                </c:pt>
                <c:pt idx="119">
                  <c:v>425.59999999999945</c:v>
                </c:pt>
                <c:pt idx="120">
                  <c:v>375.99999999999943</c:v>
                </c:pt>
                <c:pt idx="121">
                  <c:v>310.39999999999941</c:v>
                </c:pt>
                <c:pt idx="122">
                  <c:v>274.79999999999939</c:v>
                </c:pt>
                <c:pt idx="123">
                  <c:v>264.19999999999936</c:v>
                </c:pt>
                <c:pt idx="124">
                  <c:v>231.59999999999937</c:v>
                </c:pt>
                <c:pt idx="125">
                  <c:v>195.99999999999937</c:v>
                </c:pt>
                <c:pt idx="126">
                  <c:v>207.39999999999938</c:v>
                </c:pt>
                <c:pt idx="127">
                  <c:v>571.79999999999939</c:v>
                </c:pt>
                <c:pt idx="128">
                  <c:v>794.19999999999936</c:v>
                </c:pt>
                <c:pt idx="129">
                  <c:v>878.59999999999934</c:v>
                </c:pt>
                <c:pt idx="130">
                  <c:v>960.99999999999932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21376"/>
        <c:axId val="46021952"/>
      </c:scatterChart>
      <c:valAx>
        <c:axId val="4602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021952"/>
        <c:crosses val="autoZero"/>
        <c:crossBetween val="midCat"/>
      </c:valAx>
      <c:valAx>
        <c:axId val="46021952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46021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yVal>
            <c:numRef>
              <c:f>'4'!$AK$4:$AK$820</c:f>
              <c:numCache>
                <c:formatCode>General</c:formatCode>
                <c:ptCount val="817"/>
                <c:pt idx="0">
                  <c:v>0</c:v>
                </c:pt>
                <c:pt idx="1">
                  <c:v>-23.599999999999994</c:v>
                </c:pt>
                <c:pt idx="2">
                  <c:v>-71.199999999999989</c:v>
                </c:pt>
                <c:pt idx="3">
                  <c:v>-118.79999999999998</c:v>
                </c:pt>
                <c:pt idx="4">
                  <c:v>-160.39999999999998</c:v>
                </c:pt>
                <c:pt idx="5">
                  <c:v>-208.99999999999997</c:v>
                </c:pt>
                <c:pt idx="6">
                  <c:v>-175.59999999999997</c:v>
                </c:pt>
                <c:pt idx="7">
                  <c:v>-66.19999999999996</c:v>
                </c:pt>
                <c:pt idx="8">
                  <c:v>383.20000000000005</c:v>
                </c:pt>
                <c:pt idx="9">
                  <c:v>520.6</c:v>
                </c:pt>
                <c:pt idx="10">
                  <c:v>593</c:v>
                </c:pt>
                <c:pt idx="11">
                  <c:v>593.4</c:v>
                </c:pt>
                <c:pt idx="12">
                  <c:v>597.79999999999995</c:v>
                </c:pt>
                <c:pt idx="13">
                  <c:v>571.19999999999993</c:v>
                </c:pt>
                <c:pt idx="14">
                  <c:v>518.59999999999991</c:v>
                </c:pt>
                <c:pt idx="15">
                  <c:v>464.99999999999989</c:v>
                </c:pt>
                <c:pt idx="16">
                  <c:v>405.39999999999986</c:v>
                </c:pt>
                <c:pt idx="17">
                  <c:v>352.79999999999984</c:v>
                </c:pt>
                <c:pt idx="18">
                  <c:v>301.19999999999982</c:v>
                </c:pt>
                <c:pt idx="19">
                  <c:v>253.59999999999982</c:v>
                </c:pt>
                <c:pt idx="20">
                  <c:v>227.99999999999983</c:v>
                </c:pt>
                <c:pt idx="21">
                  <c:v>319.39999999999986</c:v>
                </c:pt>
                <c:pt idx="22">
                  <c:v>364.79999999999984</c:v>
                </c:pt>
                <c:pt idx="23">
                  <c:v>341.19999999999982</c:v>
                </c:pt>
                <c:pt idx="24">
                  <c:v>292.5999999999998</c:v>
                </c:pt>
                <c:pt idx="25">
                  <c:v>228.9999999999998</c:v>
                </c:pt>
                <c:pt idx="26">
                  <c:v>165.39999999999981</c:v>
                </c:pt>
                <c:pt idx="27">
                  <c:v>100.79999999999981</c:v>
                </c:pt>
                <c:pt idx="28">
                  <c:v>41.199999999999818</c:v>
                </c:pt>
                <c:pt idx="29">
                  <c:v>-12.400000000000176</c:v>
                </c:pt>
                <c:pt idx="30">
                  <c:v>-48.000000000000171</c:v>
                </c:pt>
                <c:pt idx="31">
                  <c:v>-80.600000000000165</c:v>
                </c:pt>
                <c:pt idx="32">
                  <c:v>-102.20000000000016</c:v>
                </c:pt>
                <c:pt idx="33">
                  <c:v>-90.800000000000153</c:v>
                </c:pt>
                <c:pt idx="34">
                  <c:v>-118.40000000000015</c:v>
                </c:pt>
                <c:pt idx="35">
                  <c:v>-179.00000000000014</c:v>
                </c:pt>
                <c:pt idx="36">
                  <c:v>-249.60000000000014</c:v>
                </c:pt>
                <c:pt idx="37">
                  <c:v>-323.20000000000016</c:v>
                </c:pt>
                <c:pt idx="38">
                  <c:v>-358.80000000000018</c:v>
                </c:pt>
                <c:pt idx="39">
                  <c:v>-259.4000000000002</c:v>
                </c:pt>
                <c:pt idx="40">
                  <c:v>-209.0000000000002</c:v>
                </c:pt>
                <c:pt idx="41">
                  <c:v>-194.60000000000019</c:v>
                </c:pt>
                <c:pt idx="42">
                  <c:v>-91.200000000000188</c:v>
                </c:pt>
                <c:pt idx="43">
                  <c:v>8.1999999999998181</c:v>
                </c:pt>
                <c:pt idx="44">
                  <c:v>323.5999999999998</c:v>
                </c:pt>
                <c:pt idx="45">
                  <c:v>561.99999999999977</c:v>
                </c:pt>
                <c:pt idx="46">
                  <c:v>845.39999999999975</c:v>
                </c:pt>
                <c:pt idx="47">
                  <c:v>1041.7999999999997</c:v>
                </c:pt>
                <c:pt idx="48">
                  <c:v>1061.1999999999998</c:v>
                </c:pt>
                <c:pt idx="49">
                  <c:v>1024.5999999999999</c:v>
                </c:pt>
                <c:pt idx="50">
                  <c:v>963.99999999999989</c:v>
                </c:pt>
                <c:pt idx="51">
                  <c:v>898.39999999999986</c:v>
                </c:pt>
                <c:pt idx="52">
                  <c:v>851.79999999999984</c:v>
                </c:pt>
                <c:pt idx="53">
                  <c:v>816.19999999999982</c:v>
                </c:pt>
                <c:pt idx="54">
                  <c:v>780.5999999999998</c:v>
                </c:pt>
                <c:pt idx="55">
                  <c:v>742.99999999999977</c:v>
                </c:pt>
                <c:pt idx="56">
                  <c:v>723.39999999999975</c:v>
                </c:pt>
                <c:pt idx="57">
                  <c:v>736.79999999999973</c:v>
                </c:pt>
                <c:pt idx="58">
                  <c:v>715.1999999999997</c:v>
                </c:pt>
                <c:pt idx="59">
                  <c:v>666.59999999999968</c:v>
                </c:pt>
                <c:pt idx="60">
                  <c:v>614.99999999999966</c:v>
                </c:pt>
                <c:pt idx="61">
                  <c:v>623.39999999999964</c:v>
                </c:pt>
                <c:pt idx="62">
                  <c:v>565.79999999999961</c:v>
                </c:pt>
                <c:pt idx="63">
                  <c:v>532.19999999999959</c:v>
                </c:pt>
                <c:pt idx="64">
                  <c:v>479.59999999999957</c:v>
                </c:pt>
                <c:pt idx="65">
                  <c:v>419.99999999999955</c:v>
                </c:pt>
                <c:pt idx="66">
                  <c:v>372.39999999999952</c:v>
                </c:pt>
                <c:pt idx="67">
                  <c:v>393.7999999999995</c:v>
                </c:pt>
                <c:pt idx="68">
                  <c:v>377.19999999999948</c:v>
                </c:pt>
                <c:pt idx="69">
                  <c:v>397.59999999999945</c:v>
                </c:pt>
                <c:pt idx="70">
                  <c:v>453.99999999999943</c:v>
                </c:pt>
                <c:pt idx="71">
                  <c:v>426.39999999999941</c:v>
                </c:pt>
                <c:pt idx="72">
                  <c:v>369.79999999999939</c:v>
                </c:pt>
                <c:pt idx="73">
                  <c:v>304.19999999999936</c:v>
                </c:pt>
                <c:pt idx="74">
                  <c:v>236.59999999999937</c:v>
                </c:pt>
                <c:pt idx="75">
                  <c:v>168.99999999999937</c:v>
                </c:pt>
                <c:pt idx="76">
                  <c:v>101.39999999999938</c:v>
                </c:pt>
                <c:pt idx="77">
                  <c:v>133.79999999999939</c:v>
                </c:pt>
                <c:pt idx="78">
                  <c:v>203.19999999999939</c:v>
                </c:pt>
                <c:pt idx="79">
                  <c:v>470.59999999999934</c:v>
                </c:pt>
                <c:pt idx="80">
                  <c:v>605.99999999999932</c:v>
                </c:pt>
                <c:pt idx="81">
                  <c:v>842.3999999999993</c:v>
                </c:pt>
                <c:pt idx="82">
                  <c:v>994.79999999999927</c:v>
                </c:pt>
                <c:pt idx="83">
                  <c:v>1064.1999999999994</c:v>
                </c:pt>
                <c:pt idx="84">
                  <c:v>1048.5999999999995</c:v>
                </c:pt>
                <c:pt idx="85">
                  <c:v>1005.9999999999994</c:v>
                </c:pt>
                <c:pt idx="86">
                  <c:v>946.39999999999941</c:v>
                </c:pt>
                <c:pt idx="87">
                  <c:v>881.79999999999939</c:v>
                </c:pt>
                <c:pt idx="88">
                  <c:v>878.19999999999936</c:v>
                </c:pt>
                <c:pt idx="89">
                  <c:v>849.59999999999934</c:v>
                </c:pt>
                <c:pt idx="90">
                  <c:v>821.99999999999932</c:v>
                </c:pt>
                <c:pt idx="91">
                  <c:v>852.3999999999993</c:v>
                </c:pt>
                <c:pt idx="92">
                  <c:v>911.79999999999927</c:v>
                </c:pt>
                <c:pt idx="93">
                  <c:v>1033.1999999999994</c:v>
                </c:pt>
                <c:pt idx="94">
                  <c:v>1194.5999999999995</c:v>
                </c:pt>
                <c:pt idx="95">
                  <c:v>1227.9999999999995</c:v>
                </c:pt>
                <c:pt idx="96">
                  <c:v>1200.3999999999996</c:v>
                </c:pt>
                <c:pt idx="97">
                  <c:v>1142.7999999999997</c:v>
                </c:pt>
                <c:pt idx="98">
                  <c:v>1075.1999999999998</c:v>
                </c:pt>
                <c:pt idx="99">
                  <c:v>1007.5999999999998</c:v>
                </c:pt>
                <c:pt idx="100">
                  <c:v>944.99999999999977</c:v>
                </c:pt>
                <c:pt idx="101">
                  <c:v>929.39999999999975</c:v>
                </c:pt>
                <c:pt idx="102">
                  <c:v>888.79999999999973</c:v>
                </c:pt>
                <c:pt idx="103">
                  <c:v>873.1999999999997</c:v>
                </c:pt>
                <c:pt idx="104">
                  <c:v>836.59999999999968</c:v>
                </c:pt>
                <c:pt idx="105">
                  <c:v>795.99999999999966</c:v>
                </c:pt>
                <c:pt idx="106">
                  <c:v>762.39999999999964</c:v>
                </c:pt>
                <c:pt idx="107">
                  <c:v>708.79999999999961</c:v>
                </c:pt>
                <c:pt idx="108">
                  <c:v>646.19999999999959</c:v>
                </c:pt>
                <c:pt idx="109">
                  <c:v>580.59999999999957</c:v>
                </c:pt>
                <c:pt idx="110">
                  <c:v>516.99999999999955</c:v>
                </c:pt>
                <c:pt idx="111">
                  <c:v>444.39999999999952</c:v>
                </c:pt>
                <c:pt idx="112">
                  <c:v>378.7999999999995</c:v>
                </c:pt>
                <c:pt idx="113">
                  <c:v>315.19999999999948</c:v>
                </c:pt>
                <c:pt idx="114">
                  <c:v>291.59999999999945</c:v>
                </c:pt>
                <c:pt idx="115">
                  <c:v>253.99999999999946</c:v>
                </c:pt>
                <c:pt idx="116">
                  <c:v>328.39999999999947</c:v>
                </c:pt>
                <c:pt idx="117">
                  <c:v>394.7999999999995</c:v>
                </c:pt>
                <c:pt idx="118">
                  <c:v>416.19999999999948</c:v>
                </c:pt>
                <c:pt idx="119">
                  <c:v>425.59999999999945</c:v>
                </c:pt>
                <c:pt idx="120">
                  <c:v>375.99999999999943</c:v>
                </c:pt>
                <c:pt idx="121">
                  <c:v>310.39999999999941</c:v>
                </c:pt>
                <c:pt idx="122">
                  <c:v>274.79999999999939</c:v>
                </c:pt>
                <c:pt idx="123">
                  <c:v>264.19999999999936</c:v>
                </c:pt>
                <c:pt idx="124">
                  <c:v>231.59999999999937</c:v>
                </c:pt>
                <c:pt idx="125">
                  <c:v>195.99999999999937</c:v>
                </c:pt>
                <c:pt idx="126">
                  <c:v>207.39999999999938</c:v>
                </c:pt>
                <c:pt idx="127">
                  <c:v>571.79999999999939</c:v>
                </c:pt>
                <c:pt idx="128">
                  <c:v>794.19999999999936</c:v>
                </c:pt>
                <c:pt idx="129">
                  <c:v>878.59999999999934</c:v>
                </c:pt>
                <c:pt idx="130">
                  <c:v>960.99999999999932</c:v>
                </c:pt>
                <c:pt idx="131">
                  <c:v>990.3999999999993</c:v>
                </c:pt>
                <c:pt idx="132">
                  <c:v>968.79999999999927</c:v>
                </c:pt>
                <c:pt idx="133">
                  <c:v>919.19999999999925</c:v>
                </c:pt>
                <c:pt idx="134">
                  <c:v>861.59999999999923</c:v>
                </c:pt>
                <c:pt idx="135">
                  <c:v>816.9999999999992</c:v>
                </c:pt>
                <c:pt idx="136">
                  <c:v>767.39999999999918</c:v>
                </c:pt>
                <c:pt idx="137">
                  <c:v>723.79999999999916</c:v>
                </c:pt>
                <c:pt idx="138">
                  <c:v>724.19999999999914</c:v>
                </c:pt>
                <c:pt idx="139">
                  <c:v>897.59999999999911</c:v>
                </c:pt>
                <c:pt idx="140">
                  <c:v>1054.9999999999991</c:v>
                </c:pt>
                <c:pt idx="141">
                  <c:v>1251.3999999999992</c:v>
                </c:pt>
                <c:pt idx="142">
                  <c:v>1471.7999999999993</c:v>
                </c:pt>
                <c:pt idx="143">
                  <c:v>1577.1999999999994</c:v>
                </c:pt>
                <c:pt idx="144">
                  <c:v>1591.5999999999995</c:v>
                </c:pt>
                <c:pt idx="145">
                  <c:v>1568.9999999999995</c:v>
                </c:pt>
                <c:pt idx="146">
                  <c:v>1522.3999999999996</c:v>
                </c:pt>
                <c:pt idx="147">
                  <c:v>1464.7999999999997</c:v>
                </c:pt>
                <c:pt idx="148">
                  <c:v>1408.1999999999998</c:v>
                </c:pt>
                <c:pt idx="149">
                  <c:v>1395.6</c:v>
                </c:pt>
                <c:pt idx="150">
                  <c:v>1385</c:v>
                </c:pt>
                <c:pt idx="151">
                  <c:v>1364.4</c:v>
                </c:pt>
                <c:pt idx="152">
                  <c:v>1365.8000000000002</c:v>
                </c:pt>
                <c:pt idx="153">
                  <c:v>1412.2000000000003</c:v>
                </c:pt>
                <c:pt idx="154">
                  <c:v>1490.6000000000004</c:v>
                </c:pt>
                <c:pt idx="155">
                  <c:v>1663.0000000000005</c:v>
                </c:pt>
                <c:pt idx="156">
                  <c:v>1648.4000000000005</c:v>
                </c:pt>
                <c:pt idx="157">
                  <c:v>1607.8000000000006</c:v>
                </c:pt>
                <c:pt idx="158">
                  <c:v>1549.2000000000007</c:v>
                </c:pt>
                <c:pt idx="159">
                  <c:v>1502.6000000000008</c:v>
                </c:pt>
                <c:pt idx="160">
                  <c:v>1451.0000000000009</c:v>
                </c:pt>
                <c:pt idx="161">
                  <c:v>1403.400000000001</c:v>
                </c:pt>
                <c:pt idx="162">
                  <c:v>1375.8000000000011</c:v>
                </c:pt>
                <c:pt idx="163">
                  <c:v>1391.2000000000012</c:v>
                </c:pt>
                <c:pt idx="164">
                  <c:v>1428.6000000000013</c:v>
                </c:pt>
                <c:pt idx="165">
                  <c:v>1523.0000000000014</c:v>
                </c:pt>
                <c:pt idx="166">
                  <c:v>1679.4000000000015</c:v>
                </c:pt>
                <c:pt idx="167">
                  <c:v>1837.8000000000015</c:v>
                </c:pt>
                <c:pt idx="168">
                  <c:v>1844.2000000000016</c:v>
                </c:pt>
                <c:pt idx="169">
                  <c:v>1799.6000000000017</c:v>
                </c:pt>
                <c:pt idx="170">
                  <c:v>1769.0000000000018</c:v>
                </c:pt>
                <c:pt idx="171">
                  <c:v>1756.4000000000019</c:v>
                </c:pt>
                <c:pt idx="172">
                  <c:v>1806.800000000002</c:v>
                </c:pt>
                <c:pt idx="173">
                  <c:v>1771.2000000000021</c:v>
                </c:pt>
                <c:pt idx="174">
                  <c:v>1740.6000000000022</c:v>
                </c:pt>
                <c:pt idx="175">
                  <c:v>1740.0000000000023</c:v>
                </c:pt>
                <c:pt idx="176">
                  <c:v>1773.4000000000024</c:v>
                </c:pt>
                <c:pt idx="177">
                  <c:v>1857.8000000000025</c:v>
                </c:pt>
                <c:pt idx="178">
                  <c:v>1998.2000000000025</c:v>
                </c:pt>
                <c:pt idx="179">
                  <c:v>2085.6000000000026</c:v>
                </c:pt>
                <c:pt idx="180">
                  <c:v>2079.0000000000027</c:v>
                </c:pt>
                <c:pt idx="181">
                  <c:v>2040.4000000000028</c:v>
                </c:pt>
                <c:pt idx="182">
                  <c:v>1985.8000000000029</c:v>
                </c:pt>
                <c:pt idx="183">
                  <c:v>1925.200000000003</c:v>
                </c:pt>
                <c:pt idx="184">
                  <c:v>1881.6000000000031</c:v>
                </c:pt>
                <c:pt idx="185">
                  <c:v>1902.0000000000032</c:v>
                </c:pt>
                <c:pt idx="186">
                  <c:v>1981.4000000000033</c:v>
                </c:pt>
                <c:pt idx="187">
                  <c:v>2198.8000000000034</c:v>
                </c:pt>
                <c:pt idx="188">
                  <c:v>2440.2000000000035</c:v>
                </c:pt>
                <c:pt idx="189">
                  <c:v>2610.6000000000035</c:v>
                </c:pt>
                <c:pt idx="190">
                  <c:v>2784.0000000000036</c:v>
                </c:pt>
                <c:pt idx="191">
                  <c:v>2830.4000000000037</c:v>
                </c:pt>
                <c:pt idx="192">
                  <c:v>2813.8000000000038</c:v>
                </c:pt>
                <c:pt idx="193">
                  <c:v>2762.2000000000039</c:v>
                </c:pt>
                <c:pt idx="194">
                  <c:v>2698.600000000004</c:v>
                </c:pt>
                <c:pt idx="195">
                  <c:v>2641.0000000000041</c:v>
                </c:pt>
                <c:pt idx="196">
                  <c:v>2610.4000000000042</c:v>
                </c:pt>
                <c:pt idx="197">
                  <c:v>2650.8000000000043</c:v>
                </c:pt>
                <c:pt idx="198">
                  <c:v>3105.2000000000044</c:v>
                </c:pt>
                <c:pt idx="199">
                  <c:v>3337.6000000000045</c:v>
                </c:pt>
                <c:pt idx="200">
                  <c:v>3465.0000000000045</c:v>
                </c:pt>
                <c:pt idx="201">
                  <c:v>3857.4000000000046</c:v>
                </c:pt>
                <c:pt idx="202">
                  <c:v>4037.8000000000047</c:v>
                </c:pt>
                <c:pt idx="203">
                  <c:v>4307.2000000000044</c:v>
                </c:pt>
                <c:pt idx="204">
                  <c:v>4468.600000000004</c:v>
                </c:pt>
                <c:pt idx="205">
                  <c:v>4473.0000000000036</c:v>
                </c:pt>
                <c:pt idx="206">
                  <c:v>4441.4000000000033</c:v>
                </c:pt>
                <c:pt idx="207">
                  <c:v>4389.8000000000029</c:v>
                </c:pt>
                <c:pt idx="208">
                  <c:v>4336.2000000000025</c:v>
                </c:pt>
                <c:pt idx="209">
                  <c:v>4300.6000000000022</c:v>
                </c:pt>
                <c:pt idx="210">
                  <c:v>4279.0000000000018</c:v>
                </c:pt>
                <c:pt idx="211">
                  <c:v>4357.4000000000015</c:v>
                </c:pt>
                <c:pt idx="212">
                  <c:v>4530.8000000000011</c:v>
                </c:pt>
                <c:pt idx="213">
                  <c:v>4748.2000000000007</c:v>
                </c:pt>
                <c:pt idx="214">
                  <c:v>5006.6000000000004</c:v>
                </c:pt>
                <c:pt idx="215">
                  <c:v>5122</c:v>
                </c:pt>
                <c:pt idx="216">
                  <c:v>5126.3999999999996</c:v>
                </c:pt>
                <c:pt idx="217">
                  <c:v>5105.7999999999993</c:v>
                </c:pt>
                <c:pt idx="218">
                  <c:v>5091.1999999999989</c:v>
                </c:pt>
                <c:pt idx="219">
                  <c:v>5039.5999999999985</c:v>
                </c:pt>
                <c:pt idx="220">
                  <c:v>4989.9999999999982</c:v>
                </c:pt>
                <c:pt idx="221">
                  <c:v>4956.3999999999978</c:v>
                </c:pt>
                <c:pt idx="222">
                  <c:v>4940.7999999999975</c:v>
                </c:pt>
                <c:pt idx="223">
                  <c:v>4929.1999999999971</c:v>
                </c:pt>
                <c:pt idx="224">
                  <c:v>4998.5999999999967</c:v>
                </c:pt>
                <c:pt idx="225">
                  <c:v>5040.9999999999964</c:v>
                </c:pt>
                <c:pt idx="226">
                  <c:v>5041.399999999996</c:v>
                </c:pt>
                <c:pt idx="227">
                  <c:v>5210.7999999999956</c:v>
                </c:pt>
                <c:pt idx="228">
                  <c:v>5284.1999999999953</c:v>
                </c:pt>
                <c:pt idx="229">
                  <c:v>5257.5999999999949</c:v>
                </c:pt>
                <c:pt idx="230">
                  <c:v>5233.9999999999945</c:v>
                </c:pt>
                <c:pt idx="231">
                  <c:v>5207.3999999999942</c:v>
                </c:pt>
                <c:pt idx="232">
                  <c:v>5158.7999999999938</c:v>
                </c:pt>
                <c:pt idx="233">
                  <c:v>5127.1999999999935</c:v>
                </c:pt>
                <c:pt idx="234">
                  <c:v>5168.5999999999931</c:v>
                </c:pt>
                <c:pt idx="235">
                  <c:v>5268.9999999999927</c:v>
                </c:pt>
                <c:pt idx="236">
                  <c:v>5827.3999999999924</c:v>
                </c:pt>
                <c:pt idx="237">
                  <c:v>6164.799999999992</c:v>
                </c:pt>
                <c:pt idx="238">
                  <c:v>6534.1999999999916</c:v>
                </c:pt>
                <c:pt idx="239">
                  <c:v>6695.5999999999913</c:v>
                </c:pt>
                <c:pt idx="240">
                  <c:v>6738.9999999999909</c:v>
                </c:pt>
                <c:pt idx="241">
                  <c:v>6798.3999999999905</c:v>
                </c:pt>
                <c:pt idx="242">
                  <c:v>6782.7999999999902</c:v>
                </c:pt>
                <c:pt idx="243">
                  <c:v>6791.1999999999898</c:v>
                </c:pt>
                <c:pt idx="244">
                  <c:v>7192.5999999999894</c:v>
                </c:pt>
                <c:pt idx="245">
                  <c:v>7526.9999999999891</c:v>
                </c:pt>
                <c:pt idx="246">
                  <c:v>7995.3999999999887</c:v>
                </c:pt>
                <c:pt idx="247">
                  <c:v>8428.7999999999884</c:v>
                </c:pt>
                <c:pt idx="248">
                  <c:v>8805.199999999988</c:v>
                </c:pt>
                <c:pt idx="249">
                  <c:v>9127.5999999999876</c:v>
                </c:pt>
                <c:pt idx="250">
                  <c:v>9429.9999999999873</c:v>
                </c:pt>
                <c:pt idx="251">
                  <c:v>9581.3999999999869</c:v>
                </c:pt>
                <c:pt idx="252">
                  <c:v>9617.7999999999865</c:v>
                </c:pt>
                <c:pt idx="253">
                  <c:v>9592.1999999999862</c:v>
                </c:pt>
                <c:pt idx="254">
                  <c:v>9548.5999999999858</c:v>
                </c:pt>
                <c:pt idx="255">
                  <c:v>9506.9999999999854</c:v>
                </c:pt>
                <c:pt idx="256">
                  <c:v>9459.3999999999851</c:v>
                </c:pt>
                <c:pt idx="257">
                  <c:v>9421.7999999999847</c:v>
                </c:pt>
                <c:pt idx="258">
                  <c:v>9407.1999999999844</c:v>
                </c:pt>
                <c:pt idx="259">
                  <c:v>9444.599999999984</c:v>
                </c:pt>
                <c:pt idx="260">
                  <c:v>9433.9999999999836</c:v>
                </c:pt>
                <c:pt idx="261">
                  <c:v>9423.3999999999833</c:v>
                </c:pt>
                <c:pt idx="262">
                  <c:v>9475.7999999999829</c:v>
                </c:pt>
                <c:pt idx="263">
                  <c:v>9456.1999999999825</c:v>
                </c:pt>
                <c:pt idx="264">
                  <c:v>9419.5999999999822</c:v>
                </c:pt>
                <c:pt idx="265">
                  <c:v>9382.9999999999818</c:v>
                </c:pt>
                <c:pt idx="266">
                  <c:v>9325.3999999999814</c:v>
                </c:pt>
                <c:pt idx="267">
                  <c:v>9262.7999999999811</c:v>
                </c:pt>
                <c:pt idx="268">
                  <c:v>9204.1999999999807</c:v>
                </c:pt>
                <c:pt idx="269">
                  <c:v>9213.5999999999804</c:v>
                </c:pt>
                <c:pt idx="270">
                  <c:v>9238.99999999998</c:v>
                </c:pt>
                <c:pt idx="271">
                  <c:v>9350.3999999999796</c:v>
                </c:pt>
                <c:pt idx="272">
                  <c:v>9741.7999999999793</c:v>
                </c:pt>
                <c:pt idx="273">
                  <c:v>9827.1999999999789</c:v>
                </c:pt>
                <c:pt idx="274">
                  <c:v>10173.599999999979</c:v>
                </c:pt>
                <c:pt idx="275">
                  <c:v>10247.999999999978</c:v>
                </c:pt>
                <c:pt idx="276">
                  <c:v>10240.399999999978</c:v>
                </c:pt>
                <c:pt idx="277">
                  <c:v>10192.799999999977</c:v>
                </c:pt>
                <c:pt idx="278">
                  <c:v>10139.199999999977</c:v>
                </c:pt>
                <c:pt idx="279">
                  <c:v>10095.599999999977</c:v>
                </c:pt>
                <c:pt idx="280">
                  <c:v>10059.999999999976</c:v>
                </c:pt>
                <c:pt idx="281">
                  <c:v>10003.399999999976</c:v>
                </c:pt>
                <c:pt idx="282">
                  <c:v>9962.7999999999756</c:v>
                </c:pt>
                <c:pt idx="283">
                  <c:v>9925.1999999999753</c:v>
                </c:pt>
                <c:pt idx="284">
                  <c:v>9941.5999999999749</c:v>
                </c:pt>
                <c:pt idx="285">
                  <c:v>10106.999999999975</c:v>
                </c:pt>
                <c:pt idx="286">
                  <c:v>10238.399999999974</c:v>
                </c:pt>
                <c:pt idx="287">
                  <c:v>10254.799999999974</c:v>
                </c:pt>
                <c:pt idx="288">
                  <c:v>10221.199999999973</c:v>
                </c:pt>
                <c:pt idx="289">
                  <c:v>10164.599999999973</c:v>
                </c:pt>
                <c:pt idx="290">
                  <c:v>10099.999999999973</c:v>
                </c:pt>
                <c:pt idx="291">
                  <c:v>10031.399999999972</c:v>
                </c:pt>
                <c:pt idx="292">
                  <c:v>9971.799999999972</c:v>
                </c:pt>
                <c:pt idx="293">
                  <c:v>10040.199999999972</c:v>
                </c:pt>
                <c:pt idx="294">
                  <c:v>10072.599999999971</c:v>
                </c:pt>
                <c:pt idx="295">
                  <c:v>10209.999999999971</c:v>
                </c:pt>
                <c:pt idx="296">
                  <c:v>10409.399999999971</c:v>
                </c:pt>
                <c:pt idx="297">
                  <c:v>10552.79999999997</c:v>
                </c:pt>
                <c:pt idx="298">
                  <c:v>10691.19999999997</c:v>
                </c:pt>
                <c:pt idx="299">
                  <c:v>10743.599999999969</c:v>
                </c:pt>
                <c:pt idx="300">
                  <c:v>10738.999999999969</c:v>
                </c:pt>
                <c:pt idx="301">
                  <c:v>10696.399999999969</c:v>
                </c:pt>
                <c:pt idx="302">
                  <c:v>10633.799999999968</c:v>
                </c:pt>
                <c:pt idx="303">
                  <c:v>10576.199999999968</c:v>
                </c:pt>
                <c:pt idx="304">
                  <c:v>10529.599999999968</c:v>
                </c:pt>
                <c:pt idx="305">
                  <c:v>10481.999999999967</c:v>
                </c:pt>
                <c:pt idx="306">
                  <c:v>10443.399999999967</c:v>
                </c:pt>
                <c:pt idx="307">
                  <c:v>10441.799999999967</c:v>
                </c:pt>
                <c:pt idx="308">
                  <c:v>10473.199999999966</c:v>
                </c:pt>
                <c:pt idx="309">
                  <c:v>10532.599999999966</c:v>
                </c:pt>
                <c:pt idx="310">
                  <c:v>10547.999999999965</c:v>
                </c:pt>
                <c:pt idx="311">
                  <c:v>10526.399999999965</c:v>
                </c:pt>
                <c:pt idx="312">
                  <c:v>10500.799999999965</c:v>
                </c:pt>
                <c:pt idx="313">
                  <c:v>10453.199999999964</c:v>
                </c:pt>
                <c:pt idx="314">
                  <c:v>10392.599999999964</c:v>
                </c:pt>
                <c:pt idx="315">
                  <c:v>10324.999999999964</c:v>
                </c:pt>
                <c:pt idx="316">
                  <c:v>10261.399999999963</c:v>
                </c:pt>
                <c:pt idx="317">
                  <c:v>10222.799999999963</c:v>
                </c:pt>
                <c:pt idx="318">
                  <c:v>10282.199999999963</c:v>
                </c:pt>
                <c:pt idx="319">
                  <c:v>10288.599999999962</c:v>
                </c:pt>
                <c:pt idx="320">
                  <c:v>10352.999999999962</c:v>
                </c:pt>
                <c:pt idx="321">
                  <c:v>10400.399999999961</c:v>
                </c:pt>
                <c:pt idx="322">
                  <c:v>10489.799999999961</c:v>
                </c:pt>
                <c:pt idx="323">
                  <c:v>10500.199999999961</c:v>
                </c:pt>
                <c:pt idx="324">
                  <c:v>10473.59999999996</c:v>
                </c:pt>
                <c:pt idx="325">
                  <c:v>10437.99999999996</c:v>
                </c:pt>
                <c:pt idx="326">
                  <c:v>10386.39999999996</c:v>
                </c:pt>
                <c:pt idx="327">
                  <c:v>10322.799999999959</c:v>
                </c:pt>
                <c:pt idx="328">
                  <c:v>10258.199999999959</c:v>
                </c:pt>
                <c:pt idx="329">
                  <c:v>10227.599999999959</c:v>
                </c:pt>
                <c:pt idx="330">
                  <c:v>10193.999999999958</c:v>
                </c:pt>
                <c:pt idx="331">
                  <c:v>10174.399999999958</c:v>
                </c:pt>
                <c:pt idx="332">
                  <c:v>10235.799999999957</c:v>
                </c:pt>
                <c:pt idx="333">
                  <c:v>10319.199999999957</c:v>
                </c:pt>
                <c:pt idx="334">
                  <c:v>10376.599999999957</c:v>
                </c:pt>
                <c:pt idx="335">
                  <c:v>10401.999999999956</c:v>
                </c:pt>
                <c:pt idx="336">
                  <c:v>10368.399999999956</c:v>
                </c:pt>
                <c:pt idx="337">
                  <c:v>10305.799999999956</c:v>
                </c:pt>
                <c:pt idx="338">
                  <c:v>10240.199999999955</c:v>
                </c:pt>
                <c:pt idx="339">
                  <c:v>10172.599999999955</c:v>
                </c:pt>
                <c:pt idx="340">
                  <c:v>10114.999999999955</c:v>
                </c:pt>
                <c:pt idx="341">
                  <c:v>10061.399999999954</c:v>
                </c:pt>
                <c:pt idx="342">
                  <c:v>10061.799999999954</c:v>
                </c:pt>
                <c:pt idx="343">
                  <c:v>10433.199999999953</c:v>
                </c:pt>
                <c:pt idx="344">
                  <c:v>10624.599999999953</c:v>
                </c:pt>
                <c:pt idx="345">
                  <c:v>10849.999999999953</c:v>
                </c:pt>
                <c:pt idx="346">
                  <c:v>11191.399999999952</c:v>
                </c:pt>
                <c:pt idx="347">
                  <c:v>11289.799999999952</c:v>
                </c:pt>
                <c:pt idx="348">
                  <c:v>11301.199999999952</c:v>
                </c:pt>
                <c:pt idx="349">
                  <c:v>11253.599999999951</c:v>
                </c:pt>
                <c:pt idx="350">
                  <c:v>11188.999999999951</c:v>
                </c:pt>
                <c:pt idx="351">
                  <c:v>11123.399999999951</c:v>
                </c:pt>
                <c:pt idx="352">
                  <c:v>11059.79999999995</c:v>
                </c:pt>
                <c:pt idx="353">
                  <c:v>10999.19999999995</c:v>
                </c:pt>
                <c:pt idx="354">
                  <c:v>10941.599999999949</c:v>
                </c:pt>
                <c:pt idx="355">
                  <c:v>10889.999999999949</c:v>
                </c:pt>
                <c:pt idx="356">
                  <c:v>10877.399999999949</c:v>
                </c:pt>
                <c:pt idx="357">
                  <c:v>10949.799999999948</c:v>
                </c:pt>
                <c:pt idx="358">
                  <c:v>10948.199999999948</c:v>
                </c:pt>
                <c:pt idx="359">
                  <c:v>10930.599999999948</c:v>
                </c:pt>
                <c:pt idx="360">
                  <c:v>10898.999999999947</c:v>
                </c:pt>
                <c:pt idx="361">
                  <c:v>10834.399999999947</c:v>
                </c:pt>
                <c:pt idx="362">
                  <c:v>10768.799999999947</c:v>
                </c:pt>
                <c:pt idx="363">
                  <c:v>10704.199999999946</c:v>
                </c:pt>
                <c:pt idx="364">
                  <c:v>10636.599999999946</c:v>
                </c:pt>
                <c:pt idx="365">
                  <c:v>10581.999999999945</c:v>
                </c:pt>
                <c:pt idx="366">
                  <c:v>10546.399999999945</c:v>
                </c:pt>
                <c:pt idx="367">
                  <c:v>10534.799999999945</c:v>
                </c:pt>
                <c:pt idx="368">
                  <c:v>10591.199999999944</c:v>
                </c:pt>
                <c:pt idx="369">
                  <c:v>10723.599999999944</c:v>
                </c:pt>
                <c:pt idx="370">
                  <c:v>10885.999999999944</c:v>
                </c:pt>
                <c:pt idx="371">
                  <c:v>10958.399999999943</c:v>
                </c:pt>
                <c:pt idx="372">
                  <c:v>11082.799999999943</c:v>
                </c:pt>
                <c:pt idx="373">
                  <c:v>11061.199999999943</c:v>
                </c:pt>
                <c:pt idx="374">
                  <c:v>11003.599999999942</c:v>
                </c:pt>
                <c:pt idx="375">
                  <c:v>10939.999999999942</c:v>
                </c:pt>
                <c:pt idx="376">
                  <c:v>10875.399999999941</c:v>
                </c:pt>
                <c:pt idx="377">
                  <c:v>10810.799999999941</c:v>
                </c:pt>
                <c:pt idx="378">
                  <c:v>10746.199999999941</c:v>
                </c:pt>
                <c:pt idx="379">
                  <c:v>10686.59999999994</c:v>
                </c:pt>
                <c:pt idx="380">
                  <c:v>10641.99999999994</c:v>
                </c:pt>
                <c:pt idx="381">
                  <c:v>10614.39999999994</c:v>
                </c:pt>
                <c:pt idx="382">
                  <c:v>10625.799999999939</c:v>
                </c:pt>
                <c:pt idx="383">
                  <c:v>10566.199999999939</c:v>
                </c:pt>
                <c:pt idx="384">
                  <c:v>10496.599999999939</c:v>
                </c:pt>
                <c:pt idx="385">
                  <c:v>10423.999999999938</c:v>
                </c:pt>
                <c:pt idx="386">
                  <c:v>10346.399999999938</c:v>
                </c:pt>
                <c:pt idx="387">
                  <c:v>10267.799999999937</c:v>
                </c:pt>
                <c:pt idx="388">
                  <c:v>10194.199999999937</c:v>
                </c:pt>
                <c:pt idx="389">
                  <c:v>10194.599999999937</c:v>
                </c:pt>
                <c:pt idx="390">
                  <c:v>10242.999999999936</c:v>
                </c:pt>
                <c:pt idx="391">
                  <c:v>10214.399999999936</c:v>
                </c:pt>
                <c:pt idx="392">
                  <c:v>10356.799999999936</c:v>
                </c:pt>
                <c:pt idx="393">
                  <c:v>10432.199999999935</c:v>
                </c:pt>
                <c:pt idx="394">
                  <c:v>10694.599999999935</c:v>
                </c:pt>
                <c:pt idx="395">
                  <c:v>10777.999999999935</c:v>
                </c:pt>
                <c:pt idx="396">
                  <c:v>10771.399999999934</c:v>
                </c:pt>
                <c:pt idx="397">
                  <c:v>10726.799999999934</c:v>
                </c:pt>
                <c:pt idx="398">
                  <c:v>10667.199999999933</c:v>
                </c:pt>
                <c:pt idx="399">
                  <c:v>10614.599999999933</c:v>
                </c:pt>
                <c:pt idx="400">
                  <c:v>10576.999999999933</c:v>
                </c:pt>
                <c:pt idx="401">
                  <c:v>10540.399999999932</c:v>
                </c:pt>
                <c:pt idx="402">
                  <c:v>10544.799999999932</c:v>
                </c:pt>
                <c:pt idx="403">
                  <c:v>10643.199999999932</c:v>
                </c:pt>
                <c:pt idx="404">
                  <c:v>10695.599999999931</c:v>
                </c:pt>
                <c:pt idx="405">
                  <c:v>10812.999999999931</c:v>
                </c:pt>
                <c:pt idx="406">
                  <c:v>10848.399999999931</c:v>
                </c:pt>
                <c:pt idx="407">
                  <c:v>10843.79999999993</c:v>
                </c:pt>
                <c:pt idx="408">
                  <c:v>10826.19999999993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983616"/>
        <c:axId val="257984192"/>
      </c:scatterChart>
      <c:valAx>
        <c:axId val="257983616"/>
        <c:scaling>
          <c:orientation val="minMax"/>
          <c:max val="450"/>
        </c:scaling>
        <c:delete val="0"/>
        <c:axPos val="b"/>
        <c:majorGridlines/>
        <c:minorGridlines/>
        <c:majorTickMark val="out"/>
        <c:minorTickMark val="none"/>
        <c:tickLblPos val="nextTo"/>
        <c:crossAx val="257984192"/>
        <c:crosses val="autoZero"/>
        <c:crossBetween val="midCat"/>
      </c:valAx>
      <c:valAx>
        <c:axId val="257984192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57983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'4'!$AL$344:$AL$404</c:f>
              <c:numCache>
                <c:formatCode>General</c:formatCode>
                <c:ptCount val="61"/>
                <c:pt idx="0">
                  <c:v>340</c:v>
                </c:pt>
                <c:pt idx="1">
                  <c:v>341</c:v>
                </c:pt>
                <c:pt idx="2">
                  <c:v>342</c:v>
                </c:pt>
                <c:pt idx="3">
                  <c:v>343</c:v>
                </c:pt>
                <c:pt idx="4">
                  <c:v>344</c:v>
                </c:pt>
                <c:pt idx="5">
                  <c:v>345</c:v>
                </c:pt>
                <c:pt idx="6">
                  <c:v>346</c:v>
                </c:pt>
                <c:pt idx="7">
                  <c:v>347</c:v>
                </c:pt>
                <c:pt idx="8">
                  <c:v>348</c:v>
                </c:pt>
                <c:pt idx="9">
                  <c:v>349</c:v>
                </c:pt>
                <c:pt idx="10">
                  <c:v>350</c:v>
                </c:pt>
                <c:pt idx="11">
                  <c:v>351</c:v>
                </c:pt>
                <c:pt idx="12">
                  <c:v>352</c:v>
                </c:pt>
                <c:pt idx="13">
                  <c:v>353</c:v>
                </c:pt>
                <c:pt idx="14">
                  <c:v>354</c:v>
                </c:pt>
                <c:pt idx="15">
                  <c:v>355</c:v>
                </c:pt>
                <c:pt idx="16">
                  <c:v>356</c:v>
                </c:pt>
                <c:pt idx="17">
                  <c:v>357</c:v>
                </c:pt>
                <c:pt idx="18">
                  <c:v>358</c:v>
                </c:pt>
                <c:pt idx="19">
                  <c:v>359</c:v>
                </c:pt>
                <c:pt idx="20">
                  <c:v>360</c:v>
                </c:pt>
                <c:pt idx="21">
                  <c:v>361</c:v>
                </c:pt>
                <c:pt idx="22">
                  <c:v>362</c:v>
                </c:pt>
                <c:pt idx="23">
                  <c:v>363</c:v>
                </c:pt>
                <c:pt idx="24">
                  <c:v>364</c:v>
                </c:pt>
                <c:pt idx="25">
                  <c:v>365</c:v>
                </c:pt>
                <c:pt idx="26">
                  <c:v>366</c:v>
                </c:pt>
                <c:pt idx="27">
                  <c:v>367</c:v>
                </c:pt>
                <c:pt idx="28">
                  <c:v>368</c:v>
                </c:pt>
                <c:pt idx="29">
                  <c:v>369</c:v>
                </c:pt>
                <c:pt idx="30">
                  <c:v>370</c:v>
                </c:pt>
                <c:pt idx="31">
                  <c:v>371</c:v>
                </c:pt>
                <c:pt idx="32">
                  <c:v>372</c:v>
                </c:pt>
                <c:pt idx="33">
                  <c:v>373</c:v>
                </c:pt>
                <c:pt idx="34">
                  <c:v>374</c:v>
                </c:pt>
                <c:pt idx="35">
                  <c:v>375</c:v>
                </c:pt>
                <c:pt idx="36">
                  <c:v>376</c:v>
                </c:pt>
                <c:pt idx="37">
                  <c:v>377</c:v>
                </c:pt>
                <c:pt idx="38">
                  <c:v>378</c:v>
                </c:pt>
                <c:pt idx="39">
                  <c:v>379</c:v>
                </c:pt>
                <c:pt idx="40">
                  <c:v>380</c:v>
                </c:pt>
                <c:pt idx="41">
                  <c:v>381</c:v>
                </c:pt>
                <c:pt idx="42">
                  <c:v>382</c:v>
                </c:pt>
                <c:pt idx="43">
                  <c:v>383</c:v>
                </c:pt>
                <c:pt idx="44">
                  <c:v>384</c:v>
                </c:pt>
                <c:pt idx="45">
                  <c:v>385</c:v>
                </c:pt>
                <c:pt idx="46">
                  <c:v>386</c:v>
                </c:pt>
                <c:pt idx="47">
                  <c:v>387</c:v>
                </c:pt>
                <c:pt idx="48">
                  <c:v>388</c:v>
                </c:pt>
                <c:pt idx="49">
                  <c:v>389</c:v>
                </c:pt>
                <c:pt idx="50">
                  <c:v>390</c:v>
                </c:pt>
                <c:pt idx="51">
                  <c:v>391</c:v>
                </c:pt>
                <c:pt idx="52">
                  <c:v>392</c:v>
                </c:pt>
                <c:pt idx="53">
                  <c:v>393</c:v>
                </c:pt>
                <c:pt idx="54">
                  <c:v>394</c:v>
                </c:pt>
                <c:pt idx="55">
                  <c:v>395</c:v>
                </c:pt>
                <c:pt idx="56">
                  <c:v>396</c:v>
                </c:pt>
                <c:pt idx="57">
                  <c:v>397</c:v>
                </c:pt>
                <c:pt idx="58">
                  <c:v>398</c:v>
                </c:pt>
                <c:pt idx="59">
                  <c:v>399</c:v>
                </c:pt>
                <c:pt idx="60">
                  <c:v>400</c:v>
                </c:pt>
              </c:numCache>
            </c:numRef>
          </c:xVal>
          <c:yVal>
            <c:numRef>
              <c:f>'4'!$AK$344:$AK$404</c:f>
              <c:numCache>
                <c:formatCode>General</c:formatCode>
                <c:ptCount val="61"/>
                <c:pt idx="0">
                  <c:v>10114.999999999955</c:v>
                </c:pt>
                <c:pt idx="1">
                  <c:v>10061.399999999954</c:v>
                </c:pt>
                <c:pt idx="2">
                  <c:v>10061.799999999954</c:v>
                </c:pt>
                <c:pt idx="3">
                  <c:v>10433.199999999953</c:v>
                </c:pt>
                <c:pt idx="4">
                  <c:v>10624.599999999953</c:v>
                </c:pt>
                <c:pt idx="5">
                  <c:v>10849.999999999953</c:v>
                </c:pt>
                <c:pt idx="6">
                  <c:v>11191.399999999952</c:v>
                </c:pt>
                <c:pt idx="7">
                  <c:v>11289.799999999952</c:v>
                </c:pt>
                <c:pt idx="8">
                  <c:v>11301.199999999952</c:v>
                </c:pt>
                <c:pt idx="9">
                  <c:v>11253.599999999951</c:v>
                </c:pt>
                <c:pt idx="10">
                  <c:v>11188.999999999951</c:v>
                </c:pt>
                <c:pt idx="11">
                  <c:v>11123.399999999951</c:v>
                </c:pt>
                <c:pt idx="12">
                  <c:v>11059.79999999995</c:v>
                </c:pt>
                <c:pt idx="13">
                  <c:v>10999.19999999995</c:v>
                </c:pt>
                <c:pt idx="14">
                  <c:v>10941.599999999949</c:v>
                </c:pt>
                <c:pt idx="15">
                  <c:v>10889.999999999949</c:v>
                </c:pt>
                <c:pt idx="16">
                  <c:v>10877.399999999949</c:v>
                </c:pt>
                <c:pt idx="17">
                  <c:v>10949.799999999948</c:v>
                </c:pt>
                <c:pt idx="18">
                  <c:v>10948.199999999948</c:v>
                </c:pt>
                <c:pt idx="19">
                  <c:v>10930.599999999948</c:v>
                </c:pt>
                <c:pt idx="20">
                  <c:v>10898.999999999947</c:v>
                </c:pt>
                <c:pt idx="21">
                  <c:v>10834.399999999947</c:v>
                </c:pt>
                <c:pt idx="22">
                  <c:v>10768.799999999947</c:v>
                </c:pt>
                <c:pt idx="23">
                  <c:v>10704.199999999946</c:v>
                </c:pt>
                <c:pt idx="24">
                  <c:v>10636.599999999946</c:v>
                </c:pt>
                <c:pt idx="25">
                  <c:v>10581.999999999945</c:v>
                </c:pt>
                <c:pt idx="26">
                  <c:v>10546.399999999945</c:v>
                </c:pt>
                <c:pt idx="27">
                  <c:v>10534.799999999945</c:v>
                </c:pt>
                <c:pt idx="28">
                  <c:v>10591.199999999944</c:v>
                </c:pt>
                <c:pt idx="29">
                  <c:v>10723.599999999944</c:v>
                </c:pt>
                <c:pt idx="30">
                  <c:v>10885.999999999944</c:v>
                </c:pt>
                <c:pt idx="31">
                  <c:v>10958.399999999943</c:v>
                </c:pt>
                <c:pt idx="32">
                  <c:v>11082.799999999943</c:v>
                </c:pt>
                <c:pt idx="33">
                  <c:v>11061.199999999943</c:v>
                </c:pt>
                <c:pt idx="34">
                  <c:v>11003.599999999942</c:v>
                </c:pt>
                <c:pt idx="35">
                  <c:v>10939.999999999942</c:v>
                </c:pt>
                <c:pt idx="36">
                  <c:v>10875.399999999941</c:v>
                </c:pt>
                <c:pt idx="37">
                  <c:v>10810.799999999941</c:v>
                </c:pt>
                <c:pt idx="38">
                  <c:v>10746.199999999941</c:v>
                </c:pt>
                <c:pt idx="39">
                  <c:v>10686.59999999994</c:v>
                </c:pt>
                <c:pt idx="40">
                  <c:v>10641.99999999994</c:v>
                </c:pt>
                <c:pt idx="41">
                  <c:v>10614.39999999994</c:v>
                </c:pt>
                <c:pt idx="42">
                  <c:v>10625.799999999939</c:v>
                </c:pt>
                <c:pt idx="43">
                  <c:v>10566.199999999939</c:v>
                </c:pt>
                <c:pt idx="44">
                  <c:v>10496.599999999939</c:v>
                </c:pt>
                <c:pt idx="45">
                  <c:v>10423.999999999938</c:v>
                </c:pt>
                <c:pt idx="46">
                  <c:v>10346.399999999938</c:v>
                </c:pt>
                <c:pt idx="47">
                  <c:v>10267.799999999937</c:v>
                </c:pt>
                <c:pt idx="48">
                  <c:v>10194.199999999937</c:v>
                </c:pt>
                <c:pt idx="49">
                  <c:v>10194.599999999937</c:v>
                </c:pt>
                <c:pt idx="50">
                  <c:v>10242.999999999936</c:v>
                </c:pt>
                <c:pt idx="51">
                  <c:v>10214.399999999936</c:v>
                </c:pt>
                <c:pt idx="52">
                  <c:v>10356.799999999936</c:v>
                </c:pt>
                <c:pt idx="53">
                  <c:v>10432.199999999935</c:v>
                </c:pt>
                <c:pt idx="54">
                  <c:v>10694.599999999935</c:v>
                </c:pt>
                <c:pt idx="55">
                  <c:v>10777.999999999935</c:v>
                </c:pt>
                <c:pt idx="56">
                  <c:v>10771.399999999934</c:v>
                </c:pt>
                <c:pt idx="57">
                  <c:v>10726.799999999934</c:v>
                </c:pt>
                <c:pt idx="58">
                  <c:v>10667.199999999933</c:v>
                </c:pt>
                <c:pt idx="59">
                  <c:v>10614.599999999933</c:v>
                </c:pt>
                <c:pt idx="60">
                  <c:v>10576.999999999933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985920"/>
        <c:axId val="257986496"/>
      </c:scatterChart>
      <c:valAx>
        <c:axId val="25798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7986496"/>
        <c:crosses val="autoZero"/>
        <c:crossBetween val="midCat"/>
      </c:valAx>
      <c:valAx>
        <c:axId val="257986496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57985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'6'!$AG$5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'6'!$AC$5:$AC$105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'6'!$AG$5:$AG$105</c:f>
              <c:numCache>
                <c:formatCode>General</c:formatCode>
                <c:ptCount val="101"/>
                <c:pt idx="0">
                  <c:v>0</c:v>
                </c:pt>
                <c:pt idx="1">
                  <c:v>-95.467785072854781</c:v>
                </c:pt>
                <c:pt idx="2">
                  <c:v>-186.480989796432</c:v>
                </c:pt>
                <c:pt idx="3">
                  <c:v>-264.06032905145889</c:v>
                </c:pt>
                <c:pt idx="4">
                  <c:v>-328.20281676562826</c:v>
                </c:pt>
                <c:pt idx="5">
                  <c:v>-381.86267091022472</c:v>
                </c:pt>
                <c:pt idx="6">
                  <c:v>-427.51209776231121</c:v>
                </c:pt>
                <c:pt idx="7">
                  <c:v>-466.90619494475226</c:v>
                </c:pt>
                <c:pt idx="8">
                  <c:v>-501.28342596902462</c:v>
                </c:pt>
                <c:pt idx="9">
                  <c:v>-531.53879901829828</c:v>
                </c:pt>
                <c:pt idx="10">
                  <c:v>-558.3376668193979</c:v>
                </c:pt>
                <c:pt idx="11">
                  <c:v>-582.18794384289208</c:v>
                </c:pt>
                <c:pt idx="12">
                  <c:v>-603.48654153516748</c:v>
                </c:pt>
                <c:pt idx="13">
                  <c:v>-622.54999023054222</c:v>
                </c:pt>
                <c:pt idx="14">
                  <c:v>-639.63519195507433</c:v>
                </c:pt>
                <c:pt idx="15">
                  <c:v>-654.95385703606064</c:v>
                </c:pt>
                <c:pt idx="16">
                  <c:v>-668.68279039947629</c:v>
                </c:pt>
                <c:pt idx="17">
                  <c:v>-680.97138095310947</c:v>
                </c:pt>
                <c:pt idx="18">
                  <c:v>-691.94716147651138</c:v>
                </c:pt>
                <c:pt idx="19">
                  <c:v>-701.72000865621521</c:v>
                </c:pt>
                <c:pt idx="20">
                  <c:v>-710.38536593681874</c:v>
                </c:pt>
                <c:pt idx="21">
                  <c:v>-718.02675169067084</c:v>
                </c:pt>
                <c:pt idx="22">
                  <c:v>-724.7177362625273</c:v>
                </c:pt>
                <c:pt idx="23">
                  <c:v>-730.5235185142044</c:v>
                </c:pt>
                <c:pt idx="24">
                  <c:v>-735.50219633212942</c:v>
                </c:pt>
                <c:pt idx="25">
                  <c:v>-739.70580042350934</c:v>
                </c:pt>
                <c:pt idx="26">
                  <c:v>-743.18114297192255</c:v>
                </c:pt>
                <c:pt idx="27">
                  <c:v>-745.97051999646555</c:v>
                </c:pt>
                <c:pt idx="28">
                  <c:v>-748.11229701091634</c:v>
                </c:pt>
                <c:pt idx="29">
                  <c:v>-749.64140077445973</c:v>
                </c:pt>
                <c:pt idx="30">
                  <c:v>-750.58973485920978</c:v>
                </c:pt>
                <c:pt idx="31">
                  <c:v>-750.98653294654014</c:v>
                </c:pt>
                <c:pt idx="32">
                  <c:v>-750.85866086501937</c:v>
                </c:pt>
                <c:pt idx="33">
                  <c:v>-750.23087615748454</c:v>
                </c:pt>
                <c:pt idx="34">
                  <c:v>-749.1260522416278</c:v>
                </c:pt>
                <c:pt idx="35">
                  <c:v>-747.56537288305526</c:v>
                </c:pt>
                <c:pt idx="36">
                  <c:v>-745.56850164105845</c:v>
                </c:pt>
                <c:pt idx="37">
                  <c:v>-743.15373010817939</c:v>
                </c:pt>
                <c:pt idx="38">
                  <c:v>-740.33810809479201</c:v>
                </c:pt>
                <c:pt idx="39">
                  <c:v>-737.13755837190138</c:v>
                </c:pt>
                <c:pt idx="40">
                  <c:v>-733.5669781503816</c:v>
                </c:pt>
                <c:pt idx="41">
                  <c:v>-729.64032912132552</c:v>
                </c:pt>
                <c:pt idx="42">
                  <c:v>-725.37071759308219</c:v>
                </c:pt>
                <c:pt idx="43">
                  <c:v>-720.77046602303653</c:v>
                </c:pt>
                <c:pt idx="44">
                  <c:v>-715.85117704598952</c:v>
                </c:pt>
                <c:pt idx="45">
                  <c:v>-710.62379093824939</c:v>
                </c:pt>
                <c:pt idx="46">
                  <c:v>-705.09863732085023</c:v>
                </c:pt>
                <c:pt idx="47">
                  <c:v>-699.28548179172321</c:v>
                </c:pt>
                <c:pt idx="48">
                  <c:v>-693.19356808123166</c:v>
                </c:pt>
                <c:pt idx="49">
                  <c:v>-686.83165624489629</c:v>
                </c:pt>
                <c:pt idx="50">
                  <c:v>-680.20805733892303</c:v>
                </c:pt>
                <c:pt idx="51">
                  <c:v>-673.33066496617448</c:v>
                </c:pt>
                <c:pt idx="52">
                  <c:v>-666.20698403074948</c:v>
                </c:pt>
                <c:pt idx="53">
                  <c:v>-658.84415699703368</c:v>
                </c:pt>
                <c:pt idx="54">
                  <c:v>-651.24898791270425</c:v>
                </c:pt>
                <c:pt idx="55">
                  <c:v>-643.42796442397685</c:v>
                </c:pt>
                <c:pt idx="56">
                  <c:v>-635.38727798426862</c:v>
                </c:pt>
                <c:pt idx="57">
                  <c:v>-627.13284243416092</c:v>
                </c:pt>
                <c:pt idx="58">
                  <c:v>-618.67031111010601</c:v>
                </c:pt>
                <c:pt idx="59">
                  <c:v>-610.00509262181004</c:v>
                </c:pt>
                <c:pt idx="60">
                  <c:v>-601.14236542261642</c:v>
                </c:pt>
                <c:pt idx="61">
                  <c:v>-592.0870912838318</c:v>
                </c:pt>
                <c:pt idx="62">
                  <c:v>-582.84402777206105</c:v>
                </c:pt>
                <c:pt idx="63">
                  <c:v>-573.41773981819188</c:v>
                </c:pt>
                <c:pt idx="64">
                  <c:v>-563.81261045753672</c:v>
                </c:pt>
                <c:pt idx="65">
                  <c:v>-554.03285081253307</c:v>
                </c:pt>
                <c:pt idx="66">
                  <c:v>-544.08250938225865</c:v>
                </c:pt>
                <c:pt idx="67">
                  <c:v>-533.96548069666278</c:v>
                </c:pt>
                <c:pt idx="68">
                  <c:v>-523.68551338779707</c:v>
                </c:pt>
                <c:pt idx="69">
                  <c:v>-513.24621772532555</c:v>
                </c:pt>
                <c:pt idx="70">
                  <c:v>-502.65107265912502</c:v>
                </c:pt>
                <c:pt idx="71">
                  <c:v>-491.9034324077802</c:v>
                </c:pt>
                <c:pt idx="72">
                  <c:v>-481.00653262828018</c:v>
                </c:pt>
                <c:pt idx="73">
                  <c:v>-469.96349619893681</c:v>
                </c:pt>
                <c:pt idx="74">
                  <c:v>-458.77733864481706</c:v>
                </c:pt>
                <c:pt idx="75">
                  <c:v>-447.45097323220853</c:v>
                </c:pt>
                <c:pt idx="76">
                  <c:v>-435.98721575660147</c:v>
                </c:pt>
                <c:pt idx="77">
                  <c:v>-424.388789046272</c:v>
                </c:pt>
                <c:pt idx="78">
                  <c:v>-412.65832720195885</c:v>
                </c:pt>
                <c:pt idx="79">
                  <c:v>-400.79837959119141</c:v>
                </c:pt>
                <c:pt idx="80">
                  <c:v>-388.81141461447351</c:v>
                </c:pt>
                <c:pt idx="81">
                  <c:v>-376.69982325897581</c:v>
                </c:pt>
                <c:pt idx="82">
                  <c:v>-364.46592245427291</c:v>
                </c:pt>
                <c:pt idx="83">
                  <c:v>-352.11195824336028</c:v>
                </c:pt>
                <c:pt idx="84">
                  <c:v>-339.64010878129557</c:v>
                </c:pt>
                <c:pt idx="85">
                  <c:v>-327.05248717273116</c:v>
                </c:pt>
                <c:pt idx="86">
                  <c:v>-314.35114415879252</c:v>
                </c:pt>
                <c:pt idx="87">
                  <c:v>-301.53807066300124</c:v>
                </c:pt>
                <c:pt idx="88">
                  <c:v>-288.61520020511034</c:v>
                </c:pt>
                <c:pt idx="89">
                  <c:v>-275.58441119117924</c:v>
                </c:pt>
                <c:pt idx="90">
                  <c:v>-262.44752908756891</c:v>
                </c:pt>
                <c:pt idx="91">
                  <c:v>-249.20632848587775</c:v>
                </c:pt>
                <c:pt idx="92">
                  <c:v>-235.86253506554021</c:v>
                </c:pt>
                <c:pt idx="93">
                  <c:v>-222.41782746014906</c:v>
                </c:pt>
                <c:pt idx="94">
                  <c:v>-208.8738390332237</c:v>
                </c:pt>
                <c:pt idx="95">
                  <c:v>-195.23215956876084</c:v>
                </c:pt>
                <c:pt idx="96">
                  <c:v>-181.49433688145655</c:v>
                </c:pt>
                <c:pt idx="97">
                  <c:v>-167.66187835128585</c:v>
                </c:pt>
                <c:pt idx="98">
                  <c:v>-153.73625238668501</c:v>
                </c:pt>
                <c:pt idx="99">
                  <c:v>-139.7188898203749</c:v>
                </c:pt>
                <c:pt idx="100">
                  <c:v>-125.61118524155791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988224"/>
        <c:axId val="257988800"/>
      </c:scatterChart>
      <c:valAx>
        <c:axId val="257988224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257988800"/>
        <c:crosses val="autoZero"/>
        <c:crossBetween val="midCat"/>
      </c:valAx>
      <c:valAx>
        <c:axId val="257988800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57988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100012</xdr:colOff>
      <xdr:row>1</xdr:row>
      <xdr:rowOff>161925</xdr:rowOff>
    </xdr:from>
    <xdr:to>
      <xdr:col>46</xdr:col>
      <xdr:colOff>402431</xdr:colOff>
      <xdr:row>16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71438</xdr:colOff>
      <xdr:row>8</xdr:row>
      <xdr:rowOff>19049</xdr:rowOff>
    </xdr:from>
    <xdr:to>
      <xdr:col>36</xdr:col>
      <xdr:colOff>1183481</xdr:colOff>
      <xdr:row>27</xdr:row>
      <xdr:rowOff>180974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80962</xdr:colOff>
      <xdr:row>16</xdr:row>
      <xdr:rowOff>90488</xdr:rowOff>
    </xdr:from>
    <xdr:to>
      <xdr:col>46</xdr:col>
      <xdr:colOff>385762</xdr:colOff>
      <xdr:row>30</xdr:row>
      <xdr:rowOff>166688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83343</xdr:colOff>
      <xdr:row>3</xdr:row>
      <xdr:rowOff>21432</xdr:rowOff>
    </xdr:from>
    <xdr:to>
      <xdr:col>40</xdr:col>
      <xdr:colOff>404812</xdr:colOff>
      <xdr:row>17</xdr:row>
      <xdr:rowOff>97632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495"/>
  <sheetViews>
    <sheetView topLeftCell="S274" zoomScale="80" zoomScaleNormal="80" workbookViewId="0">
      <selection activeCell="M6" sqref="M6"/>
    </sheetView>
  </sheetViews>
  <sheetFormatPr defaultRowHeight="15" x14ac:dyDescent="0.25"/>
  <cols>
    <col min="1" max="1" width="22.5703125" style="21" customWidth="1"/>
    <col min="2" max="2" width="13" style="21" customWidth="1"/>
    <col min="3" max="3" width="10" style="21" bestFit="1" customWidth="1"/>
    <col min="4" max="24" width="9.140625" style="21"/>
    <col min="25" max="36" width="9.140625" style="8"/>
    <col min="37" max="37" width="23.140625" style="27" customWidth="1"/>
    <col min="38" max="38" width="9.140625" style="26"/>
    <col min="39" max="43" width="9.140625" style="8"/>
    <col min="44" max="49" width="9.140625" style="21"/>
  </cols>
  <sheetData>
    <row r="1" spans="1:96" x14ac:dyDescent="0.25">
      <c r="A1" s="28" t="s">
        <v>23</v>
      </c>
      <c r="B1" s="28">
        <f>79.6</f>
        <v>79.599999999999994</v>
      </c>
    </row>
    <row r="3" spans="1:96" x14ac:dyDescent="0.25">
      <c r="AK3" s="25" t="s">
        <v>24</v>
      </c>
      <c r="AL3" s="14" t="s">
        <v>0</v>
      </c>
      <c r="CQ3">
        <v>426.39999999999941</v>
      </c>
      <c r="CR3">
        <v>369.79999999999939</v>
      </c>
    </row>
    <row r="4" spans="1:96" x14ac:dyDescent="0.25">
      <c r="A4" s="3">
        <v>1</v>
      </c>
      <c r="B4" s="3">
        <f>A4+1</f>
        <v>2</v>
      </c>
      <c r="C4" s="3">
        <f t="shared" ref="C4:L4" si="0">B4+1</f>
        <v>3</v>
      </c>
      <c r="D4" s="3">
        <f t="shared" si="0"/>
        <v>4</v>
      </c>
      <c r="E4" s="3">
        <f t="shared" si="0"/>
        <v>5</v>
      </c>
      <c r="F4" s="3">
        <f t="shared" si="0"/>
        <v>6</v>
      </c>
      <c r="G4" s="3">
        <f t="shared" si="0"/>
        <v>7</v>
      </c>
      <c r="H4" s="3">
        <f t="shared" si="0"/>
        <v>8</v>
      </c>
      <c r="I4" s="3">
        <f t="shared" si="0"/>
        <v>9</v>
      </c>
      <c r="J4" s="3">
        <f t="shared" si="0"/>
        <v>10</v>
      </c>
      <c r="K4" s="3">
        <f t="shared" si="0"/>
        <v>11</v>
      </c>
      <c r="L4" s="3">
        <f t="shared" si="0"/>
        <v>12</v>
      </c>
      <c r="M4" s="3">
        <v>1</v>
      </c>
      <c r="N4" s="3">
        <f>M4+1</f>
        <v>2</v>
      </c>
      <c r="O4" s="3">
        <f t="shared" ref="O4:X4" si="1">N4+1</f>
        <v>3</v>
      </c>
      <c r="P4" s="3">
        <f t="shared" si="1"/>
        <v>4</v>
      </c>
      <c r="Q4" s="3">
        <f t="shared" si="1"/>
        <v>5</v>
      </c>
      <c r="R4" s="3">
        <f t="shared" si="1"/>
        <v>6</v>
      </c>
      <c r="S4" s="3">
        <f t="shared" si="1"/>
        <v>7</v>
      </c>
      <c r="T4" s="3">
        <f t="shared" si="1"/>
        <v>8</v>
      </c>
      <c r="U4" s="3">
        <f t="shared" si="1"/>
        <v>9</v>
      </c>
      <c r="V4" s="3">
        <f t="shared" si="1"/>
        <v>10</v>
      </c>
      <c r="W4" s="3">
        <f t="shared" si="1"/>
        <v>11</v>
      </c>
      <c r="X4" s="3">
        <f t="shared" si="1"/>
        <v>12</v>
      </c>
      <c r="Y4" s="3">
        <v>1</v>
      </c>
      <c r="Z4" s="3">
        <f>Y4+1</f>
        <v>2</v>
      </c>
      <c r="AA4" s="3">
        <f t="shared" ref="AA4:AJ4" si="2">Z4+1</f>
        <v>3</v>
      </c>
      <c r="AB4" s="3">
        <f t="shared" si="2"/>
        <v>4</v>
      </c>
      <c r="AC4" s="3">
        <f t="shared" si="2"/>
        <v>5</v>
      </c>
      <c r="AD4" s="3">
        <f t="shared" si="2"/>
        <v>6</v>
      </c>
      <c r="AE4" s="3">
        <f t="shared" si="2"/>
        <v>7</v>
      </c>
      <c r="AF4" s="3">
        <f t="shared" si="2"/>
        <v>8</v>
      </c>
      <c r="AG4" s="3">
        <f t="shared" si="2"/>
        <v>9</v>
      </c>
      <c r="AH4" s="3">
        <f t="shared" si="2"/>
        <v>10</v>
      </c>
      <c r="AI4" s="3">
        <f t="shared" si="2"/>
        <v>11</v>
      </c>
      <c r="AJ4" s="3">
        <f t="shared" si="2"/>
        <v>12</v>
      </c>
      <c r="AK4" s="27">
        <v>0</v>
      </c>
      <c r="AL4" s="26">
        <v>0</v>
      </c>
    </row>
    <row r="5" spans="1:96" x14ac:dyDescent="0.25">
      <c r="A5" s="1">
        <v>56</v>
      </c>
      <c r="B5" s="1">
        <v>32</v>
      </c>
      <c r="C5" s="1">
        <v>32</v>
      </c>
      <c r="D5" s="1">
        <v>38</v>
      </c>
      <c r="E5" s="1">
        <v>31</v>
      </c>
      <c r="F5" s="1">
        <v>113</v>
      </c>
      <c r="G5" s="1">
        <v>189</v>
      </c>
      <c r="H5" s="1">
        <v>529</v>
      </c>
      <c r="I5" s="1">
        <v>217</v>
      </c>
      <c r="J5" s="1">
        <v>152</v>
      </c>
      <c r="K5" s="1">
        <v>80</v>
      </c>
      <c r="L5" s="1">
        <v>84</v>
      </c>
      <c r="M5" s="21">
        <f>A5-$B$1</f>
        <v>-23.599999999999994</v>
      </c>
      <c r="N5" s="21">
        <f t="shared" ref="N5:X5" si="3">B5-$B$1</f>
        <v>-47.599999999999994</v>
      </c>
      <c r="O5" s="21">
        <f t="shared" si="3"/>
        <v>-47.599999999999994</v>
      </c>
      <c r="P5" s="21">
        <f t="shared" si="3"/>
        <v>-41.599999999999994</v>
      </c>
      <c r="Q5" s="21">
        <f t="shared" si="3"/>
        <v>-48.599999999999994</v>
      </c>
      <c r="R5" s="21">
        <f t="shared" si="3"/>
        <v>33.400000000000006</v>
      </c>
      <c r="S5" s="21">
        <f t="shared" si="3"/>
        <v>109.4</v>
      </c>
      <c r="T5" s="21">
        <f t="shared" si="3"/>
        <v>449.4</v>
      </c>
      <c r="U5" s="21">
        <f t="shared" si="3"/>
        <v>137.4</v>
      </c>
      <c r="V5" s="21">
        <f t="shared" si="3"/>
        <v>72.400000000000006</v>
      </c>
      <c r="W5" s="21">
        <f t="shared" si="3"/>
        <v>0.40000000000000568</v>
      </c>
      <c r="X5" s="21">
        <f t="shared" si="3"/>
        <v>4.4000000000000057</v>
      </c>
      <c r="Y5" s="22">
        <f>M5</f>
        <v>-23.599999999999994</v>
      </c>
      <c r="Z5" s="22">
        <f>Y5+N5</f>
        <v>-71.199999999999989</v>
      </c>
      <c r="AA5" s="22">
        <f t="shared" ref="AA5:AI5" si="4">Z5+O5</f>
        <v>-118.79999999999998</v>
      </c>
      <c r="AB5" s="22">
        <f t="shared" si="4"/>
        <v>-160.39999999999998</v>
      </c>
      <c r="AC5" s="22">
        <f t="shared" si="4"/>
        <v>-208.99999999999997</v>
      </c>
      <c r="AD5" s="22">
        <f>AC5+R5</f>
        <v>-175.59999999999997</v>
      </c>
      <c r="AE5" s="22">
        <f t="shared" si="4"/>
        <v>-66.19999999999996</v>
      </c>
      <c r="AF5" s="22">
        <f t="shared" si="4"/>
        <v>383.20000000000005</v>
      </c>
      <c r="AG5" s="22">
        <f t="shared" si="4"/>
        <v>520.6</v>
      </c>
      <c r="AH5" s="22">
        <f t="shared" si="4"/>
        <v>593</v>
      </c>
      <c r="AI5" s="22">
        <f t="shared" si="4"/>
        <v>593.4</v>
      </c>
      <c r="AJ5" s="22">
        <f>AI5+X5</f>
        <v>597.79999999999995</v>
      </c>
      <c r="AK5" s="27">
        <f t="shared" ref="AK5:AK68" si="5">INDEX(newdata3,1+INT((ROW(A1)-1)/COLUMNS(newdata3)),MOD(ROW(A1)-1+COLUMNS(newdata3),COLUMNS(newdata3))+1)</f>
        <v>-23.599999999999994</v>
      </c>
      <c r="AL5" s="26">
        <f>AL4+1</f>
        <v>1</v>
      </c>
    </row>
    <row r="6" spans="1:96" x14ac:dyDescent="0.25">
      <c r="A6" s="1">
        <v>53</v>
      </c>
      <c r="B6" s="1">
        <v>27</v>
      </c>
      <c r="C6" s="1">
        <v>26</v>
      </c>
      <c r="D6" s="1">
        <v>20</v>
      </c>
      <c r="E6" s="1">
        <v>27</v>
      </c>
      <c r="F6" s="1">
        <v>28</v>
      </c>
      <c r="G6" s="1">
        <v>32</v>
      </c>
      <c r="H6" s="1">
        <v>54</v>
      </c>
      <c r="I6" s="1">
        <v>171</v>
      </c>
      <c r="J6" s="1">
        <v>125</v>
      </c>
      <c r="K6" s="1">
        <v>56</v>
      </c>
      <c r="L6" s="1">
        <v>31</v>
      </c>
      <c r="M6" s="21">
        <f t="shared" ref="M6:M38" si="6">A6-$B$1</f>
        <v>-26.599999999999994</v>
      </c>
      <c r="N6" s="21">
        <f t="shared" ref="N6:N38" si="7">B6-$B$1</f>
        <v>-52.599999999999994</v>
      </c>
      <c r="O6" s="21">
        <f t="shared" ref="O6:O38" si="8">C6-$B$1</f>
        <v>-53.599999999999994</v>
      </c>
      <c r="P6" s="21">
        <f t="shared" ref="P6:P38" si="9">D6-$B$1</f>
        <v>-59.599999999999994</v>
      </c>
      <c r="Q6" s="21">
        <f t="shared" ref="Q6:Q38" si="10">E6-$B$1</f>
        <v>-52.599999999999994</v>
      </c>
      <c r="R6" s="21">
        <f t="shared" ref="R6:R38" si="11">F6-$B$1</f>
        <v>-51.599999999999994</v>
      </c>
      <c r="S6" s="21">
        <f t="shared" ref="S6:S38" si="12">G6-$B$1</f>
        <v>-47.599999999999994</v>
      </c>
      <c r="T6" s="21">
        <f t="shared" ref="T6:T38" si="13">H6-$B$1</f>
        <v>-25.599999999999994</v>
      </c>
      <c r="U6" s="21">
        <f t="shared" ref="U6:U38" si="14">I6-$B$1</f>
        <v>91.4</v>
      </c>
      <c r="V6" s="21">
        <f t="shared" ref="V6:V38" si="15">J6-$B$1</f>
        <v>45.400000000000006</v>
      </c>
      <c r="W6" s="21">
        <f t="shared" ref="W6:W38" si="16">K6-$B$1</f>
        <v>-23.599999999999994</v>
      </c>
      <c r="X6" s="21">
        <f t="shared" ref="X6:X38" si="17">L6-$B$1</f>
        <v>-48.599999999999994</v>
      </c>
      <c r="Y6" s="22">
        <f>AJ5+M6</f>
        <v>571.19999999999993</v>
      </c>
      <c r="Z6" s="22">
        <f t="shared" ref="Z6:Z37" si="18">Y6+N6</f>
        <v>518.59999999999991</v>
      </c>
      <c r="AA6" s="22">
        <f t="shared" ref="AA6:AA38" si="19">Z6+O6</f>
        <v>464.99999999999989</v>
      </c>
      <c r="AB6" s="22">
        <f t="shared" ref="AB6:AB38" si="20">AA6+P6</f>
        <v>405.39999999999986</v>
      </c>
      <c r="AC6" s="22">
        <f t="shared" ref="AC6:AD21" si="21">AB6+Q6</f>
        <v>352.79999999999984</v>
      </c>
      <c r="AD6" s="22">
        <f t="shared" si="21"/>
        <v>301.19999999999982</v>
      </c>
      <c r="AE6" s="22">
        <f t="shared" ref="AE6:AE38" si="22">AD6+S6</f>
        <v>253.59999999999982</v>
      </c>
      <c r="AF6" s="22">
        <f t="shared" ref="AF6:AF38" si="23">AE6+T6</f>
        <v>227.99999999999983</v>
      </c>
      <c r="AG6" s="22">
        <f t="shared" ref="AG6:AG38" si="24">AF6+U6</f>
        <v>319.39999999999986</v>
      </c>
      <c r="AH6" s="22">
        <f t="shared" ref="AH6:AH38" si="25">AG6+V6</f>
        <v>364.79999999999984</v>
      </c>
      <c r="AI6" s="22">
        <f t="shared" ref="AI6:AJ21" si="26">AH6+W6</f>
        <v>341.19999999999982</v>
      </c>
      <c r="AJ6" s="22">
        <f t="shared" si="26"/>
        <v>292.5999999999998</v>
      </c>
      <c r="AK6" s="27">
        <f t="shared" si="5"/>
        <v>-71.199999999999989</v>
      </c>
      <c r="AL6" s="26">
        <f t="shared" ref="AL6:AL69" si="27">AL5+1</f>
        <v>2</v>
      </c>
    </row>
    <row r="7" spans="1:96" x14ac:dyDescent="0.25">
      <c r="A7" s="1">
        <v>16</v>
      </c>
      <c r="B7" s="1">
        <v>16</v>
      </c>
      <c r="C7" s="1">
        <v>15</v>
      </c>
      <c r="D7" s="1">
        <v>20</v>
      </c>
      <c r="E7" s="1">
        <v>26</v>
      </c>
      <c r="F7" s="1">
        <v>44</v>
      </c>
      <c r="G7" s="1">
        <v>47</v>
      </c>
      <c r="H7" s="1">
        <v>58</v>
      </c>
      <c r="I7" s="1">
        <v>91</v>
      </c>
      <c r="J7" s="1">
        <v>52</v>
      </c>
      <c r="K7" s="1">
        <v>19</v>
      </c>
      <c r="L7" s="1">
        <v>9</v>
      </c>
      <c r="M7" s="21">
        <f t="shared" si="6"/>
        <v>-63.599999999999994</v>
      </c>
      <c r="N7" s="21">
        <f t="shared" si="7"/>
        <v>-63.599999999999994</v>
      </c>
      <c r="O7" s="21">
        <f t="shared" si="8"/>
        <v>-64.599999999999994</v>
      </c>
      <c r="P7" s="21">
        <f t="shared" si="9"/>
        <v>-59.599999999999994</v>
      </c>
      <c r="Q7" s="21">
        <f t="shared" si="10"/>
        <v>-53.599999999999994</v>
      </c>
      <c r="R7" s="21">
        <f t="shared" si="11"/>
        <v>-35.599999999999994</v>
      </c>
      <c r="S7" s="21">
        <f t="shared" si="12"/>
        <v>-32.599999999999994</v>
      </c>
      <c r="T7" s="21">
        <f t="shared" si="13"/>
        <v>-21.599999999999994</v>
      </c>
      <c r="U7" s="21">
        <f t="shared" si="14"/>
        <v>11.400000000000006</v>
      </c>
      <c r="V7" s="21">
        <f t="shared" si="15"/>
        <v>-27.599999999999994</v>
      </c>
      <c r="W7" s="21">
        <f t="shared" si="16"/>
        <v>-60.599999999999994</v>
      </c>
      <c r="X7" s="21">
        <f t="shared" si="17"/>
        <v>-70.599999999999994</v>
      </c>
      <c r="Y7" s="22">
        <f t="shared" ref="Y7:Y37" si="28">AJ6+M7</f>
        <v>228.9999999999998</v>
      </c>
      <c r="Z7" s="22">
        <f t="shared" si="18"/>
        <v>165.39999999999981</v>
      </c>
      <c r="AA7" s="22">
        <f t="shared" si="19"/>
        <v>100.79999999999981</v>
      </c>
      <c r="AB7" s="22">
        <f t="shared" si="20"/>
        <v>41.199999999999818</v>
      </c>
      <c r="AC7" s="22">
        <f t="shared" si="21"/>
        <v>-12.400000000000176</v>
      </c>
      <c r="AD7" s="22">
        <f t="shared" ref="AD7:AD38" si="29">AC7+R7</f>
        <v>-48.000000000000171</v>
      </c>
      <c r="AE7" s="22">
        <f t="shared" si="22"/>
        <v>-80.600000000000165</v>
      </c>
      <c r="AF7" s="22">
        <f t="shared" si="23"/>
        <v>-102.20000000000016</v>
      </c>
      <c r="AG7" s="22">
        <f t="shared" si="24"/>
        <v>-90.800000000000153</v>
      </c>
      <c r="AH7" s="22">
        <f t="shared" si="25"/>
        <v>-118.40000000000015</v>
      </c>
      <c r="AI7" s="22">
        <f t="shared" si="26"/>
        <v>-179.00000000000014</v>
      </c>
      <c r="AJ7" s="22">
        <f t="shared" ref="AJ7:AJ37" si="30">AI7+X7</f>
        <v>-249.60000000000014</v>
      </c>
      <c r="AK7" s="27">
        <f t="shared" si="5"/>
        <v>-118.79999999999998</v>
      </c>
      <c r="AL7" s="26">
        <f t="shared" si="27"/>
        <v>3</v>
      </c>
    </row>
    <row r="8" spans="1:96" x14ac:dyDescent="0.25">
      <c r="A8" s="1">
        <v>6</v>
      </c>
      <c r="B8" s="1">
        <v>44</v>
      </c>
      <c r="C8" s="1">
        <v>179</v>
      </c>
      <c r="D8" s="1">
        <v>130</v>
      </c>
      <c r="E8" s="1">
        <v>94</v>
      </c>
      <c r="F8" s="1">
        <v>183</v>
      </c>
      <c r="G8" s="1">
        <v>179</v>
      </c>
      <c r="H8" s="1">
        <v>395</v>
      </c>
      <c r="I8" s="1">
        <v>318</v>
      </c>
      <c r="J8" s="1">
        <v>363</v>
      </c>
      <c r="K8" s="1">
        <v>276</v>
      </c>
      <c r="L8" s="1">
        <v>99</v>
      </c>
      <c r="M8" s="21">
        <f t="shared" si="6"/>
        <v>-73.599999999999994</v>
      </c>
      <c r="N8" s="21">
        <f t="shared" si="7"/>
        <v>-35.599999999999994</v>
      </c>
      <c r="O8" s="21">
        <f t="shared" si="8"/>
        <v>99.4</v>
      </c>
      <c r="P8" s="21">
        <f t="shared" si="9"/>
        <v>50.400000000000006</v>
      </c>
      <c r="Q8" s="21">
        <f t="shared" si="10"/>
        <v>14.400000000000006</v>
      </c>
      <c r="R8" s="21">
        <f t="shared" si="11"/>
        <v>103.4</v>
      </c>
      <c r="S8" s="21">
        <f t="shared" si="12"/>
        <v>99.4</v>
      </c>
      <c r="T8" s="21">
        <f t="shared" si="13"/>
        <v>315.39999999999998</v>
      </c>
      <c r="U8" s="21">
        <f t="shared" si="14"/>
        <v>238.4</v>
      </c>
      <c r="V8" s="21">
        <f t="shared" si="15"/>
        <v>283.39999999999998</v>
      </c>
      <c r="W8" s="21">
        <f t="shared" si="16"/>
        <v>196.4</v>
      </c>
      <c r="X8" s="21">
        <f t="shared" si="17"/>
        <v>19.400000000000006</v>
      </c>
      <c r="Y8" s="22">
        <f t="shared" si="28"/>
        <v>-323.20000000000016</v>
      </c>
      <c r="Z8" s="22">
        <f t="shared" si="18"/>
        <v>-358.80000000000018</v>
      </c>
      <c r="AA8" s="22">
        <f t="shared" si="19"/>
        <v>-259.4000000000002</v>
      </c>
      <c r="AB8" s="22">
        <f t="shared" si="20"/>
        <v>-209.0000000000002</v>
      </c>
      <c r="AC8" s="22">
        <f t="shared" si="21"/>
        <v>-194.60000000000019</v>
      </c>
      <c r="AD8" s="22">
        <f t="shared" si="29"/>
        <v>-91.200000000000188</v>
      </c>
      <c r="AE8" s="22">
        <f t="shared" si="22"/>
        <v>8.1999999999998181</v>
      </c>
      <c r="AF8" s="22">
        <f t="shared" si="23"/>
        <v>323.5999999999998</v>
      </c>
      <c r="AG8" s="22">
        <f t="shared" si="24"/>
        <v>561.99999999999977</v>
      </c>
      <c r="AH8" s="22">
        <f t="shared" si="25"/>
        <v>845.39999999999975</v>
      </c>
      <c r="AI8" s="22">
        <f t="shared" si="26"/>
        <v>1041.7999999999997</v>
      </c>
      <c r="AJ8" s="22">
        <f t="shared" si="30"/>
        <v>1061.1999999999998</v>
      </c>
      <c r="AK8" s="27">
        <f t="shared" si="5"/>
        <v>-160.39999999999998</v>
      </c>
      <c r="AL8" s="26">
        <f t="shared" si="27"/>
        <v>4</v>
      </c>
    </row>
    <row r="9" spans="1:96" x14ac:dyDescent="0.25">
      <c r="A9" s="1">
        <v>43</v>
      </c>
      <c r="B9" s="1">
        <v>19</v>
      </c>
      <c r="C9" s="1">
        <v>14</v>
      </c>
      <c r="D9" s="1">
        <v>33</v>
      </c>
      <c r="E9" s="1">
        <v>44</v>
      </c>
      <c r="F9" s="1">
        <v>44</v>
      </c>
      <c r="G9" s="1">
        <v>42</v>
      </c>
      <c r="H9" s="1">
        <v>60</v>
      </c>
      <c r="I9" s="1">
        <v>93</v>
      </c>
      <c r="J9" s="1">
        <v>58</v>
      </c>
      <c r="K9" s="1">
        <v>31</v>
      </c>
      <c r="L9" s="1">
        <v>28</v>
      </c>
      <c r="M9" s="21">
        <f t="shared" si="6"/>
        <v>-36.599999999999994</v>
      </c>
      <c r="N9" s="21">
        <f t="shared" si="7"/>
        <v>-60.599999999999994</v>
      </c>
      <c r="O9" s="21">
        <f t="shared" si="8"/>
        <v>-65.599999999999994</v>
      </c>
      <c r="P9" s="21">
        <f t="shared" si="9"/>
        <v>-46.599999999999994</v>
      </c>
      <c r="Q9" s="21">
        <f t="shared" si="10"/>
        <v>-35.599999999999994</v>
      </c>
      <c r="R9" s="21">
        <f t="shared" si="11"/>
        <v>-35.599999999999994</v>
      </c>
      <c r="S9" s="21">
        <f t="shared" si="12"/>
        <v>-37.599999999999994</v>
      </c>
      <c r="T9" s="21">
        <f t="shared" si="13"/>
        <v>-19.599999999999994</v>
      </c>
      <c r="U9" s="21">
        <f t="shared" si="14"/>
        <v>13.400000000000006</v>
      </c>
      <c r="V9" s="21">
        <f t="shared" si="15"/>
        <v>-21.599999999999994</v>
      </c>
      <c r="W9" s="21">
        <f t="shared" si="16"/>
        <v>-48.599999999999994</v>
      </c>
      <c r="X9" s="21">
        <f t="shared" si="17"/>
        <v>-51.599999999999994</v>
      </c>
      <c r="Y9" s="22">
        <f t="shared" si="28"/>
        <v>1024.5999999999999</v>
      </c>
      <c r="Z9" s="22">
        <f t="shared" si="18"/>
        <v>963.99999999999989</v>
      </c>
      <c r="AA9" s="22">
        <f t="shared" si="19"/>
        <v>898.39999999999986</v>
      </c>
      <c r="AB9" s="22">
        <f t="shared" si="20"/>
        <v>851.79999999999984</v>
      </c>
      <c r="AC9" s="22">
        <f t="shared" si="21"/>
        <v>816.19999999999982</v>
      </c>
      <c r="AD9" s="22">
        <f t="shared" si="29"/>
        <v>780.5999999999998</v>
      </c>
      <c r="AE9" s="22">
        <f t="shared" si="22"/>
        <v>742.99999999999977</v>
      </c>
      <c r="AF9" s="22">
        <f t="shared" si="23"/>
        <v>723.39999999999975</v>
      </c>
      <c r="AG9" s="22">
        <f t="shared" si="24"/>
        <v>736.79999999999973</v>
      </c>
      <c r="AH9" s="22">
        <f t="shared" si="25"/>
        <v>715.1999999999997</v>
      </c>
      <c r="AI9" s="22">
        <f t="shared" si="26"/>
        <v>666.59999999999968</v>
      </c>
      <c r="AJ9" s="22">
        <f t="shared" si="30"/>
        <v>614.99999999999966</v>
      </c>
      <c r="AK9" s="27">
        <f t="shared" si="5"/>
        <v>-208.99999999999997</v>
      </c>
      <c r="AL9" s="26">
        <f t="shared" si="27"/>
        <v>5</v>
      </c>
    </row>
    <row r="10" spans="1:96" x14ac:dyDescent="0.25">
      <c r="A10" s="1">
        <v>88</v>
      </c>
      <c r="B10" s="1">
        <v>22</v>
      </c>
      <c r="C10" s="1">
        <v>46</v>
      </c>
      <c r="D10" s="1">
        <v>27</v>
      </c>
      <c r="E10" s="1">
        <v>20</v>
      </c>
      <c r="F10" s="1">
        <v>32</v>
      </c>
      <c r="G10" s="1">
        <v>101</v>
      </c>
      <c r="H10" s="1">
        <v>63</v>
      </c>
      <c r="I10" s="1">
        <v>100</v>
      </c>
      <c r="J10" s="1">
        <v>136</v>
      </c>
      <c r="K10" s="1">
        <v>52</v>
      </c>
      <c r="L10" s="1">
        <v>23</v>
      </c>
      <c r="M10" s="21">
        <f t="shared" si="6"/>
        <v>8.4000000000000057</v>
      </c>
      <c r="N10" s="21">
        <f t="shared" si="7"/>
        <v>-57.599999999999994</v>
      </c>
      <c r="O10" s="21">
        <f t="shared" si="8"/>
        <v>-33.599999999999994</v>
      </c>
      <c r="P10" s="21">
        <f t="shared" si="9"/>
        <v>-52.599999999999994</v>
      </c>
      <c r="Q10" s="21">
        <f t="shared" si="10"/>
        <v>-59.599999999999994</v>
      </c>
      <c r="R10" s="21">
        <f t="shared" si="11"/>
        <v>-47.599999999999994</v>
      </c>
      <c r="S10" s="21">
        <f t="shared" si="12"/>
        <v>21.400000000000006</v>
      </c>
      <c r="T10" s="21">
        <f t="shared" si="13"/>
        <v>-16.599999999999994</v>
      </c>
      <c r="U10" s="21">
        <f t="shared" si="14"/>
        <v>20.400000000000006</v>
      </c>
      <c r="V10" s="21">
        <f t="shared" si="15"/>
        <v>56.400000000000006</v>
      </c>
      <c r="W10" s="21">
        <f t="shared" si="16"/>
        <v>-27.599999999999994</v>
      </c>
      <c r="X10" s="21">
        <f t="shared" si="17"/>
        <v>-56.599999999999994</v>
      </c>
      <c r="Y10" s="22">
        <f t="shared" si="28"/>
        <v>623.39999999999964</v>
      </c>
      <c r="Z10" s="22">
        <f t="shared" si="18"/>
        <v>565.79999999999961</v>
      </c>
      <c r="AA10" s="22">
        <f t="shared" si="19"/>
        <v>532.19999999999959</v>
      </c>
      <c r="AB10" s="22">
        <f t="shared" si="20"/>
        <v>479.59999999999957</v>
      </c>
      <c r="AC10" s="22">
        <f t="shared" si="21"/>
        <v>419.99999999999955</v>
      </c>
      <c r="AD10" s="22">
        <f t="shared" si="29"/>
        <v>372.39999999999952</v>
      </c>
      <c r="AE10" s="22">
        <f t="shared" si="22"/>
        <v>393.7999999999995</v>
      </c>
      <c r="AF10" s="22">
        <f t="shared" si="23"/>
        <v>377.19999999999948</v>
      </c>
      <c r="AG10" s="22">
        <f t="shared" si="24"/>
        <v>397.59999999999945</v>
      </c>
      <c r="AH10" s="22">
        <f t="shared" si="25"/>
        <v>453.99999999999943</v>
      </c>
      <c r="AI10" s="22">
        <f t="shared" si="26"/>
        <v>426.39999999999941</v>
      </c>
      <c r="AJ10" s="22">
        <f t="shared" si="30"/>
        <v>369.79999999999939</v>
      </c>
      <c r="AK10" s="27">
        <f t="shared" si="5"/>
        <v>-175.59999999999997</v>
      </c>
      <c r="AL10" s="26">
        <f t="shared" si="27"/>
        <v>6</v>
      </c>
    </row>
    <row r="11" spans="1:96" x14ac:dyDescent="0.25">
      <c r="A11" s="1">
        <v>14</v>
      </c>
      <c r="B11" s="1">
        <v>12</v>
      </c>
      <c r="C11" s="1">
        <v>12</v>
      </c>
      <c r="D11" s="1">
        <v>12</v>
      </c>
      <c r="E11" s="1">
        <v>112</v>
      </c>
      <c r="F11" s="1">
        <v>149</v>
      </c>
      <c r="G11" s="1">
        <v>347</v>
      </c>
      <c r="H11" s="1">
        <v>215</v>
      </c>
      <c r="I11" s="1">
        <v>316</v>
      </c>
      <c r="J11" s="1">
        <v>232</v>
      </c>
      <c r="K11" s="1">
        <v>149</v>
      </c>
      <c r="L11" s="1">
        <v>64</v>
      </c>
      <c r="M11" s="21">
        <f t="shared" si="6"/>
        <v>-65.599999999999994</v>
      </c>
      <c r="N11" s="21">
        <f t="shared" si="7"/>
        <v>-67.599999999999994</v>
      </c>
      <c r="O11" s="21">
        <f t="shared" si="8"/>
        <v>-67.599999999999994</v>
      </c>
      <c r="P11" s="21">
        <f t="shared" si="9"/>
        <v>-67.599999999999994</v>
      </c>
      <c r="Q11" s="21">
        <f t="shared" si="10"/>
        <v>32.400000000000006</v>
      </c>
      <c r="R11" s="21">
        <f t="shared" si="11"/>
        <v>69.400000000000006</v>
      </c>
      <c r="S11" s="21">
        <f t="shared" si="12"/>
        <v>267.39999999999998</v>
      </c>
      <c r="T11" s="21">
        <f t="shared" si="13"/>
        <v>135.4</v>
      </c>
      <c r="U11" s="21">
        <f t="shared" si="14"/>
        <v>236.4</v>
      </c>
      <c r="V11" s="21">
        <f t="shared" si="15"/>
        <v>152.4</v>
      </c>
      <c r="W11" s="21">
        <f t="shared" si="16"/>
        <v>69.400000000000006</v>
      </c>
      <c r="X11" s="21">
        <f t="shared" si="17"/>
        <v>-15.599999999999994</v>
      </c>
      <c r="Y11" s="22">
        <f t="shared" si="28"/>
        <v>304.19999999999936</v>
      </c>
      <c r="Z11" s="22">
        <f>Y11+N11</f>
        <v>236.59999999999937</v>
      </c>
      <c r="AA11" s="22">
        <f t="shared" si="19"/>
        <v>168.99999999999937</v>
      </c>
      <c r="AB11" s="22">
        <f t="shared" si="20"/>
        <v>101.39999999999938</v>
      </c>
      <c r="AC11" s="22">
        <f t="shared" si="21"/>
        <v>133.79999999999939</v>
      </c>
      <c r="AD11" s="22">
        <f t="shared" si="29"/>
        <v>203.19999999999939</v>
      </c>
      <c r="AE11" s="22">
        <f t="shared" si="22"/>
        <v>470.59999999999934</v>
      </c>
      <c r="AF11" s="22">
        <f t="shared" si="23"/>
        <v>605.99999999999932</v>
      </c>
      <c r="AG11" s="22">
        <f t="shared" si="24"/>
        <v>842.3999999999993</v>
      </c>
      <c r="AH11" s="22">
        <f t="shared" si="25"/>
        <v>994.79999999999927</v>
      </c>
      <c r="AI11" s="22">
        <f t="shared" si="26"/>
        <v>1064.1999999999994</v>
      </c>
      <c r="AJ11" s="22">
        <f t="shared" si="30"/>
        <v>1048.5999999999995</v>
      </c>
      <c r="AK11" s="27">
        <f t="shared" si="5"/>
        <v>-66.19999999999996</v>
      </c>
      <c r="AL11" s="26">
        <f t="shared" si="27"/>
        <v>7</v>
      </c>
    </row>
    <row r="12" spans="1:96" x14ac:dyDescent="0.25">
      <c r="A12" s="1">
        <v>37</v>
      </c>
      <c r="B12" s="1">
        <v>20</v>
      </c>
      <c r="C12" s="1">
        <v>15</v>
      </c>
      <c r="D12" s="1">
        <v>76</v>
      </c>
      <c r="E12" s="1">
        <v>51</v>
      </c>
      <c r="F12" s="1">
        <v>52</v>
      </c>
      <c r="G12" s="1">
        <v>110</v>
      </c>
      <c r="H12" s="1">
        <v>139</v>
      </c>
      <c r="I12" s="1">
        <v>201</v>
      </c>
      <c r="J12" s="1">
        <v>241</v>
      </c>
      <c r="K12" s="1">
        <v>113</v>
      </c>
      <c r="L12" s="1">
        <v>52</v>
      </c>
      <c r="M12" s="21">
        <f t="shared" si="6"/>
        <v>-42.599999999999994</v>
      </c>
      <c r="N12" s="21">
        <f t="shared" si="7"/>
        <v>-59.599999999999994</v>
      </c>
      <c r="O12" s="21">
        <f t="shared" si="8"/>
        <v>-64.599999999999994</v>
      </c>
      <c r="P12" s="21">
        <f t="shared" si="9"/>
        <v>-3.5999999999999943</v>
      </c>
      <c r="Q12" s="21">
        <f t="shared" si="10"/>
        <v>-28.599999999999994</v>
      </c>
      <c r="R12" s="21">
        <f t="shared" si="11"/>
        <v>-27.599999999999994</v>
      </c>
      <c r="S12" s="21">
        <f t="shared" si="12"/>
        <v>30.400000000000006</v>
      </c>
      <c r="T12" s="21">
        <f t="shared" si="13"/>
        <v>59.400000000000006</v>
      </c>
      <c r="U12" s="21">
        <f t="shared" si="14"/>
        <v>121.4</v>
      </c>
      <c r="V12" s="21">
        <f t="shared" si="15"/>
        <v>161.4</v>
      </c>
      <c r="W12" s="21">
        <f t="shared" si="16"/>
        <v>33.400000000000006</v>
      </c>
      <c r="X12" s="21">
        <f t="shared" si="17"/>
        <v>-27.599999999999994</v>
      </c>
      <c r="Y12" s="22">
        <f>AJ11+M12</f>
        <v>1005.9999999999994</v>
      </c>
      <c r="Z12" s="22">
        <f t="shared" si="18"/>
        <v>946.39999999999941</v>
      </c>
      <c r="AA12" s="22">
        <f t="shared" si="19"/>
        <v>881.79999999999939</v>
      </c>
      <c r="AB12" s="22">
        <f t="shared" si="20"/>
        <v>878.19999999999936</v>
      </c>
      <c r="AC12" s="22">
        <f t="shared" si="21"/>
        <v>849.59999999999934</v>
      </c>
      <c r="AD12" s="22">
        <f t="shared" si="29"/>
        <v>821.99999999999932</v>
      </c>
      <c r="AE12" s="22">
        <f t="shared" si="22"/>
        <v>852.3999999999993</v>
      </c>
      <c r="AF12" s="22">
        <f t="shared" si="23"/>
        <v>911.79999999999927</v>
      </c>
      <c r="AG12" s="22">
        <f t="shared" si="24"/>
        <v>1033.1999999999994</v>
      </c>
      <c r="AH12" s="22">
        <f t="shared" si="25"/>
        <v>1194.5999999999995</v>
      </c>
      <c r="AI12" s="22">
        <f t="shared" si="26"/>
        <v>1227.9999999999995</v>
      </c>
      <c r="AJ12" s="22">
        <f t="shared" si="30"/>
        <v>1200.3999999999996</v>
      </c>
      <c r="AK12" s="27">
        <f t="shared" si="5"/>
        <v>383.20000000000005</v>
      </c>
      <c r="AL12" s="26">
        <f t="shared" si="27"/>
        <v>8</v>
      </c>
    </row>
    <row r="13" spans="1:96" x14ac:dyDescent="0.25">
      <c r="A13" s="1">
        <v>22</v>
      </c>
      <c r="B13" s="1">
        <v>12</v>
      </c>
      <c r="C13" s="1">
        <v>12</v>
      </c>
      <c r="D13" s="1">
        <v>17</v>
      </c>
      <c r="E13" s="1">
        <v>64</v>
      </c>
      <c r="F13" s="1">
        <v>39</v>
      </c>
      <c r="G13" s="1">
        <v>64</v>
      </c>
      <c r="H13" s="1">
        <v>43</v>
      </c>
      <c r="I13" s="1">
        <v>39</v>
      </c>
      <c r="J13" s="1">
        <v>46</v>
      </c>
      <c r="K13" s="1">
        <v>26</v>
      </c>
      <c r="L13" s="1">
        <v>17</v>
      </c>
      <c r="M13" s="21">
        <f t="shared" si="6"/>
        <v>-57.599999999999994</v>
      </c>
      <c r="N13" s="21">
        <f t="shared" si="7"/>
        <v>-67.599999999999994</v>
      </c>
      <c r="O13" s="21">
        <f t="shared" si="8"/>
        <v>-67.599999999999994</v>
      </c>
      <c r="P13" s="21">
        <f t="shared" si="9"/>
        <v>-62.599999999999994</v>
      </c>
      <c r="Q13" s="21">
        <f t="shared" si="10"/>
        <v>-15.599999999999994</v>
      </c>
      <c r="R13" s="21">
        <f t="shared" si="11"/>
        <v>-40.599999999999994</v>
      </c>
      <c r="S13" s="21">
        <f t="shared" si="12"/>
        <v>-15.599999999999994</v>
      </c>
      <c r="T13" s="21">
        <f t="shared" si="13"/>
        <v>-36.599999999999994</v>
      </c>
      <c r="U13" s="21">
        <f t="shared" si="14"/>
        <v>-40.599999999999994</v>
      </c>
      <c r="V13" s="21">
        <f t="shared" si="15"/>
        <v>-33.599999999999994</v>
      </c>
      <c r="W13" s="21">
        <f t="shared" si="16"/>
        <v>-53.599999999999994</v>
      </c>
      <c r="X13" s="21">
        <f t="shared" si="17"/>
        <v>-62.599999999999994</v>
      </c>
      <c r="Y13" s="22">
        <f t="shared" si="28"/>
        <v>1142.7999999999997</v>
      </c>
      <c r="Z13" s="22">
        <f>Y13+N13</f>
        <v>1075.1999999999998</v>
      </c>
      <c r="AA13" s="22">
        <f t="shared" si="19"/>
        <v>1007.5999999999998</v>
      </c>
      <c r="AB13" s="22">
        <f t="shared" si="20"/>
        <v>944.99999999999977</v>
      </c>
      <c r="AC13" s="22">
        <f t="shared" si="21"/>
        <v>929.39999999999975</v>
      </c>
      <c r="AD13" s="22">
        <f t="shared" si="29"/>
        <v>888.79999999999973</v>
      </c>
      <c r="AE13" s="22">
        <f t="shared" si="22"/>
        <v>873.1999999999997</v>
      </c>
      <c r="AF13" s="22">
        <f t="shared" si="23"/>
        <v>836.59999999999968</v>
      </c>
      <c r="AG13" s="22">
        <f t="shared" si="24"/>
        <v>795.99999999999966</v>
      </c>
      <c r="AH13" s="22">
        <f t="shared" si="25"/>
        <v>762.39999999999964</v>
      </c>
      <c r="AI13" s="22">
        <f t="shared" si="26"/>
        <v>708.79999999999961</v>
      </c>
      <c r="AJ13" s="22">
        <f t="shared" si="30"/>
        <v>646.19999999999959</v>
      </c>
      <c r="AK13" s="27">
        <f t="shared" si="5"/>
        <v>520.6</v>
      </c>
      <c r="AL13" s="26">
        <f t="shared" si="27"/>
        <v>9</v>
      </c>
    </row>
    <row r="14" spans="1:96" x14ac:dyDescent="0.25">
      <c r="A14" s="1">
        <v>14</v>
      </c>
      <c r="B14" s="1">
        <v>16</v>
      </c>
      <c r="C14" s="1">
        <v>7</v>
      </c>
      <c r="D14" s="1">
        <v>14</v>
      </c>
      <c r="E14" s="1">
        <v>16</v>
      </c>
      <c r="F14" s="1">
        <v>56</v>
      </c>
      <c r="G14" s="1">
        <v>42</v>
      </c>
      <c r="H14" s="1">
        <v>154</v>
      </c>
      <c r="I14" s="1">
        <v>146</v>
      </c>
      <c r="J14" s="1">
        <v>101</v>
      </c>
      <c r="K14" s="1">
        <v>89</v>
      </c>
      <c r="L14" s="1">
        <v>30</v>
      </c>
      <c r="M14" s="21">
        <f t="shared" si="6"/>
        <v>-65.599999999999994</v>
      </c>
      <c r="N14" s="21">
        <f t="shared" si="7"/>
        <v>-63.599999999999994</v>
      </c>
      <c r="O14" s="21">
        <f t="shared" si="8"/>
        <v>-72.599999999999994</v>
      </c>
      <c r="P14" s="21">
        <f t="shared" si="9"/>
        <v>-65.599999999999994</v>
      </c>
      <c r="Q14" s="21">
        <f t="shared" si="10"/>
        <v>-63.599999999999994</v>
      </c>
      <c r="R14" s="21">
        <f t="shared" si="11"/>
        <v>-23.599999999999994</v>
      </c>
      <c r="S14" s="21">
        <f t="shared" si="12"/>
        <v>-37.599999999999994</v>
      </c>
      <c r="T14" s="21">
        <f t="shared" si="13"/>
        <v>74.400000000000006</v>
      </c>
      <c r="U14" s="21">
        <f t="shared" si="14"/>
        <v>66.400000000000006</v>
      </c>
      <c r="V14" s="21">
        <f t="shared" si="15"/>
        <v>21.400000000000006</v>
      </c>
      <c r="W14" s="21">
        <f t="shared" si="16"/>
        <v>9.4000000000000057</v>
      </c>
      <c r="X14" s="21">
        <f t="shared" si="17"/>
        <v>-49.599999999999994</v>
      </c>
      <c r="Y14" s="22">
        <f t="shared" si="28"/>
        <v>580.59999999999957</v>
      </c>
      <c r="Z14" s="22">
        <f t="shared" si="18"/>
        <v>516.99999999999955</v>
      </c>
      <c r="AA14" s="22">
        <f t="shared" si="19"/>
        <v>444.39999999999952</v>
      </c>
      <c r="AB14" s="22">
        <f t="shared" si="20"/>
        <v>378.7999999999995</v>
      </c>
      <c r="AC14" s="22">
        <f t="shared" si="21"/>
        <v>315.19999999999948</v>
      </c>
      <c r="AD14" s="22">
        <f t="shared" si="29"/>
        <v>291.59999999999945</v>
      </c>
      <c r="AE14" s="22">
        <f t="shared" si="22"/>
        <v>253.99999999999946</v>
      </c>
      <c r="AF14" s="22">
        <f t="shared" si="23"/>
        <v>328.39999999999947</v>
      </c>
      <c r="AG14" s="22">
        <f t="shared" si="24"/>
        <v>394.7999999999995</v>
      </c>
      <c r="AH14" s="22">
        <f t="shared" si="25"/>
        <v>416.19999999999948</v>
      </c>
      <c r="AI14" s="22">
        <f t="shared" si="26"/>
        <v>425.59999999999945</v>
      </c>
      <c r="AJ14" s="22">
        <f t="shared" si="30"/>
        <v>375.99999999999943</v>
      </c>
      <c r="AK14" s="27">
        <f t="shared" si="5"/>
        <v>593</v>
      </c>
      <c r="AL14" s="26">
        <f t="shared" si="27"/>
        <v>10</v>
      </c>
    </row>
    <row r="15" spans="1:96" x14ac:dyDescent="0.25">
      <c r="A15" s="1">
        <v>14</v>
      </c>
      <c r="B15" s="1">
        <v>44</v>
      </c>
      <c r="C15" s="1">
        <v>69</v>
      </c>
      <c r="D15" s="1">
        <v>47</v>
      </c>
      <c r="E15" s="1">
        <v>44</v>
      </c>
      <c r="F15" s="1">
        <v>91</v>
      </c>
      <c r="G15" s="1">
        <v>444</v>
      </c>
      <c r="H15" s="1">
        <v>302</v>
      </c>
      <c r="I15" s="1">
        <v>164</v>
      </c>
      <c r="J15" s="1">
        <v>162</v>
      </c>
      <c r="K15" s="1">
        <v>109</v>
      </c>
      <c r="L15" s="1">
        <v>58</v>
      </c>
      <c r="M15" s="21">
        <f t="shared" si="6"/>
        <v>-65.599999999999994</v>
      </c>
      <c r="N15" s="21">
        <f t="shared" si="7"/>
        <v>-35.599999999999994</v>
      </c>
      <c r="O15" s="21">
        <f t="shared" si="8"/>
        <v>-10.599999999999994</v>
      </c>
      <c r="P15" s="21">
        <f t="shared" si="9"/>
        <v>-32.599999999999994</v>
      </c>
      <c r="Q15" s="21">
        <f t="shared" si="10"/>
        <v>-35.599999999999994</v>
      </c>
      <c r="R15" s="21">
        <f t="shared" si="11"/>
        <v>11.400000000000006</v>
      </c>
      <c r="S15" s="21">
        <f t="shared" si="12"/>
        <v>364.4</v>
      </c>
      <c r="T15" s="21">
        <f t="shared" si="13"/>
        <v>222.4</v>
      </c>
      <c r="U15" s="21">
        <f t="shared" si="14"/>
        <v>84.4</v>
      </c>
      <c r="V15" s="21">
        <f t="shared" si="15"/>
        <v>82.4</v>
      </c>
      <c r="W15" s="21">
        <f t="shared" si="16"/>
        <v>29.400000000000006</v>
      </c>
      <c r="X15" s="21">
        <f t="shared" si="17"/>
        <v>-21.599999999999994</v>
      </c>
      <c r="Y15" s="22">
        <f t="shared" si="28"/>
        <v>310.39999999999941</v>
      </c>
      <c r="Z15" s="22">
        <f t="shared" si="18"/>
        <v>274.79999999999939</v>
      </c>
      <c r="AA15" s="22">
        <f t="shared" si="19"/>
        <v>264.19999999999936</v>
      </c>
      <c r="AB15" s="22">
        <f t="shared" si="20"/>
        <v>231.59999999999937</v>
      </c>
      <c r="AC15" s="22">
        <f t="shared" si="21"/>
        <v>195.99999999999937</v>
      </c>
      <c r="AD15" s="22">
        <f t="shared" si="29"/>
        <v>207.39999999999938</v>
      </c>
      <c r="AE15" s="22">
        <f t="shared" si="22"/>
        <v>571.79999999999939</v>
      </c>
      <c r="AF15" s="22">
        <f t="shared" si="23"/>
        <v>794.19999999999936</v>
      </c>
      <c r="AG15" s="22">
        <f t="shared" si="24"/>
        <v>878.59999999999934</v>
      </c>
      <c r="AH15" s="22">
        <f t="shared" si="25"/>
        <v>960.99999999999932</v>
      </c>
      <c r="AI15" s="22">
        <f t="shared" si="26"/>
        <v>990.3999999999993</v>
      </c>
      <c r="AJ15" s="22">
        <f t="shared" si="30"/>
        <v>968.79999999999927</v>
      </c>
      <c r="AK15" s="27">
        <f t="shared" si="5"/>
        <v>593.4</v>
      </c>
      <c r="AL15" s="26">
        <f t="shared" si="27"/>
        <v>11</v>
      </c>
    </row>
    <row r="16" spans="1:96" x14ac:dyDescent="0.25">
      <c r="A16" s="1">
        <v>30</v>
      </c>
      <c r="B16" s="1">
        <v>22</v>
      </c>
      <c r="C16" s="1">
        <v>35</v>
      </c>
      <c r="D16" s="1">
        <v>30</v>
      </c>
      <c r="E16" s="1">
        <v>36</v>
      </c>
      <c r="F16" s="1">
        <v>80</v>
      </c>
      <c r="G16" s="1">
        <v>253</v>
      </c>
      <c r="H16" s="1">
        <v>237</v>
      </c>
      <c r="I16" s="1">
        <v>276</v>
      </c>
      <c r="J16" s="1">
        <v>300</v>
      </c>
      <c r="K16" s="1">
        <v>185</v>
      </c>
      <c r="L16" s="1">
        <v>94</v>
      </c>
      <c r="M16" s="21">
        <f t="shared" si="6"/>
        <v>-49.599999999999994</v>
      </c>
      <c r="N16" s="21">
        <f t="shared" si="7"/>
        <v>-57.599999999999994</v>
      </c>
      <c r="O16" s="21">
        <f t="shared" si="8"/>
        <v>-44.599999999999994</v>
      </c>
      <c r="P16" s="21">
        <f t="shared" si="9"/>
        <v>-49.599999999999994</v>
      </c>
      <c r="Q16" s="21">
        <f t="shared" si="10"/>
        <v>-43.599999999999994</v>
      </c>
      <c r="R16" s="21">
        <f t="shared" si="11"/>
        <v>0.40000000000000568</v>
      </c>
      <c r="S16" s="21">
        <f t="shared" si="12"/>
        <v>173.4</v>
      </c>
      <c r="T16" s="21">
        <f t="shared" si="13"/>
        <v>157.4</v>
      </c>
      <c r="U16" s="21">
        <f t="shared" si="14"/>
        <v>196.4</v>
      </c>
      <c r="V16" s="21">
        <f t="shared" si="15"/>
        <v>220.4</v>
      </c>
      <c r="W16" s="21">
        <f t="shared" si="16"/>
        <v>105.4</v>
      </c>
      <c r="X16" s="21">
        <f t="shared" si="17"/>
        <v>14.400000000000006</v>
      </c>
      <c r="Y16" s="22">
        <f t="shared" si="28"/>
        <v>919.19999999999925</v>
      </c>
      <c r="Z16" s="22">
        <f t="shared" si="18"/>
        <v>861.59999999999923</v>
      </c>
      <c r="AA16" s="22">
        <f t="shared" si="19"/>
        <v>816.9999999999992</v>
      </c>
      <c r="AB16" s="22">
        <f t="shared" si="20"/>
        <v>767.39999999999918</v>
      </c>
      <c r="AC16" s="22">
        <f t="shared" si="21"/>
        <v>723.79999999999916</v>
      </c>
      <c r="AD16" s="22">
        <f t="shared" si="29"/>
        <v>724.19999999999914</v>
      </c>
      <c r="AE16" s="22">
        <f t="shared" si="22"/>
        <v>897.59999999999911</v>
      </c>
      <c r="AF16" s="22">
        <f t="shared" si="23"/>
        <v>1054.9999999999991</v>
      </c>
      <c r="AG16" s="22">
        <f t="shared" si="24"/>
        <v>1251.3999999999992</v>
      </c>
      <c r="AH16" s="22">
        <f t="shared" si="25"/>
        <v>1471.7999999999993</v>
      </c>
      <c r="AI16" s="22">
        <f t="shared" si="26"/>
        <v>1577.1999999999994</v>
      </c>
      <c r="AJ16" s="22">
        <f t="shared" si="30"/>
        <v>1591.5999999999995</v>
      </c>
      <c r="AK16" s="27">
        <f t="shared" si="5"/>
        <v>597.79999999999995</v>
      </c>
      <c r="AL16" s="26">
        <f t="shared" si="27"/>
        <v>12</v>
      </c>
    </row>
    <row r="17" spans="1:38" x14ac:dyDescent="0.25">
      <c r="A17" s="1">
        <v>57</v>
      </c>
      <c r="B17" s="1">
        <v>33</v>
      </c>
      <c r="C17" s="1">
        <v>22</v>
      </c>
      <c r="D17" s="1">
        <v>23</v>
      </c>
      <c r="E17" s="1">
        <v>67</v>
      </c>
      <c r="F17" s="1">
        <v>69</v>
      </c>
      <c r="G17" s="1">
        <v>59</v>
      </c>
      <c r="H17" s="1">
        <v>81</v>
      </c>
      <c r="I17" s="1">
        <v>126</v>
      </c>
      <c r="J17" s="1">
        <v>158</v>
      </c>
      <c r="K17" s="1">
        <v>252</v>
      </c>
      <c r="L17" s="1">
        <v>65</v>
      </c>
      <c r="M17" s="21">
        <f t="shared" si="6"/>
        <v>-22.599999999999994</v>
      </c>
      <c r="N17" s="21">
        <f t="shared" si="7"/>
        <v>-46.599999999999994</v>
      </c>
      <c r="O17" s="21">
        <f t="shared" si="8"/>
        <v>-57.599999999999994</v>
      </c>
      <c r="P17" s="21">
        <f t="shared" si="9"/>
        <v>-56.599999999999994</v>
      </c>
      <c r="Q17" s="21">
        <f t="shared" si="10"/>
        <v>-12.599999999999994</v>
      </c>
      <c r="R17" s="21">
        <f t="shared" si="11"/>
        <v>-10.599999999999994</v>
      </c>
      <c r="S17" s="21">
        <f t="shared" si="12"/>
        <v>-20.599999999999994</v>
      </c>
      <c r="T17" s="21">
        <f t="shared" si="13"/>
        <v>1.4000000000000057</v>
      </c>
      <c r="U17" s="21">
        <f t="shared" si="14"/>
        <v>46.400000000000006</v>
      </c>
      <c r="V17" s="21">
        <f t="shared" si="15"/>
        <v>78.400000000000006</v>
      </c>
      <c r="W17" s="21">
        <f t="shared" si="16"/>
        <v>172.4</v>
      </c>
      <c r="X17" s="21">
        <f t="shared" si="17"/>
        <v>-14.599999999999994</v>
      </c>
      <c r="Y17" s="22">
        <f t="shared" si="28"/>
        <v>1568.9999999999995</v>
      </c>
      <c r="Z17" s="22">
        <f t="shared" si="18"/>
        <v>1522.3999999999996</v>
      </c>
      <c r="AA17" s="22">
        <f t="shared" si="19"/>
        <v>1464.7999999999997</v>
      </c>
      <c r="AB17" s="22">
        <f t="shared" si="20"/>
        <v>1408.1999999999998</v>
      </c>
      <c r="AC17" s="22">
        <f t="shared" si="21"/>
        <v>1395.6</v>
      </c>
      <c r="AD17" s="22">
        <f t="shared" si="29"/>
        <v>1385</v>
      </c>
      <c r="AE17" s="22">
        <f t="shared" si="22"/>
        <v>1364.4</v>
      </c>
      <c r="AF17" s="22">
        <f t="shared" si="23"/>
        <v>1365.8000000000002</v>
      </c>
      <c r="AG17" s="22">
        <f t="shared" si="24"/>
        <v>1412.2000000000003</v>
      </c>
      <c r="AH17" s="22">
        <f t="shared" si="25"/>
        <v>1490.6000000000004</v>
      </c>
      <c r="AI17" s="22">
        <f t="shared" si="26"/>
        <v>1663.0000000000005</v>
      </c>
      <c r="AJ17" s="22">
        <f t="shared" si="30"/>
        <v>1648.4000000000005</v>
      </c>
      <c r="AK17" s="27">
        <f t="shared" si="5"/>
        <v>571.19999999999993</v>
      </c>
      <c r="AL17" s="26">
        <f t="shared" si="27"/>
        <v>13</v>
      </c>
    </row>
    <row r="18" spans="1:38" x14ac:dyDescent="0.25">
      <c r="A18" s="1">
        <v>39</v>
      </c>
      <c r="B18" s="1">
        <v>21</v>
      </c>
      <c r="C18" s="1">
        <v>33</v>
      </c>
      <c r="D18" s="1">
        <v>28</v>
      </c>
      <c r="E18" s="1">
        <v>32</v>
      </c>
      <c r="F18" s="1">
        <v>52</v>
      </c>
      <c r="G18" s="1">
        <v>95</v>
      </c>
      <c r="H18" s="1">
        <v>117</v>
      </c>
      <c r="I18" s="1">
        <v>174</v>
      </c>
      <c r="J18" s="1">
        <v>236</v>
      </c>
      <c r="K18" s="1">
        <v>238</v>
      </c>
      <c r="L18" s="1">
        <v>86</v>
      </c>
      <c r="M18" s="21">
        <f t="shared" si="6"/>
        <v>-40.599999999999994</v>
      </c>
      <c r="N18" s="21">
        <f t="shared" si="7"/>
        <v>-58.599999999999994</v>
      </c>
      <c r="O18" s="21">
        <f t="shared" si="8"/>
        <v>-46.599999999999994</v>
      </c>
      <c r="P18" s="21">
        <f t="shared" si="9"/>
        <v>-51.599999999999994</v>
      </c>
      <c r="Q18" s="21">
        <f t="shared" si="10"/>
        <v>-47.599999999999994</v>
      </c>
      <c r="R18" s="21">
        <f t="shared" si="11"/>
        <v>-27.599999999999994</v>
      </c>
      <c r="S18" s="21">
        <f t="shared" si="12"/>
        <v>15.400000000000006</v>
      </c>
      <c r="T18" s="21">
        <f t="shared" si="13"/>
        <v>37.400000000000006</v>
      </c>
      <c r="U18" s="21">
        <f t="shared" si="14"/>
        <v>94.4</v>
      </c>
      <c r="V18" s="21">
        <f t="shared" si="15"/>
        <v>156.4</v>
      </c>
      <c r="W18" s="21">
        <f t="shared" si="16"/>
        <v>158.4</v>
      </c>
      <c r="X18" s="21">
        <f t="shared" si="17"/>
        <v>6.4000000000000057</v>
      </c>
      <c r="Y18" s="22">
        <f t="shared" si="28"/>
        <v>1607.8000000000006</v>
      </c>
      <c r="Z18" s="22">
        <f t="shared" si="18"/>
        <v>1549.2000000000007</v>
      </c>
      <c r="AA18" s="22">
        <f t="shared" si="19"/>
        <v>1502.6000000000008</v>
      </c>
      <c r="AB18" s="22">
        <f t="shared" si="20"/>
        <v>1451.0000000000009</v>
      </c>
      <c r="AC18" s="22">
        <f t="shared" si="21"/>
        <v>1403.400000000001</v>
      </c>
      <c r="AD18" s="22">
        <f t="shared" si="29"/>
        <v>1375.8000000000011</v>
      </c>
      <c r="AE18" s="22">
        <f t="shared" si="22"/>
        <v>1391.2000000000012</v>
      </c>
      <c r="AF18" s="22">
        <f t="shared" si="23"/>
        <v>1428.6000000000013</v>
      </c>
      <c r="AG18" s="22">
        <f t="shared" si="24"/>
        <v>1523.0000000000014</v>
      </c>
      <c r="AH18" s="22">
        <f t="shared" si="25"/>
        <v>1679.4000000000015</v>
      </c>
      <c r="AI18" s="22">
        <f t="shared" si="26"/>
        <v>1837.8000000000015</v>
      </c>
      <c r="AJ18" s="22">
        <f t="shared" si="30"/>
        <v>1844.2000000000016</v>
      </c>
      <c r="AK18" s="27">
        <f t="shared" si="5"/>
        <v>518.59999999999991</v>
      </c>
      <c r="AL18" s="26">
        <f t="shared" si="27"/>
        <v>14</v>
      </c>
    </row>
    <row r="19" spans="1:38" x14ac:dyDescent="0.25">
      <c r="A19" s="1">
        <v>35</v>
      </c>
      <c r="B19" s="1">
        <v>49</v>
      </c>
      <c r="C19" s="1">
        <v>67</v>
      </c>
      <c r="D19" s="1">
        <v>130</v>
      </c>
      <c r="E19" s="1">
        <v>44</v>
      </c>
      <c r="F19" s="1">
        <v>49</v>
      </c>
      <c r="G19" s="1">
        <v>79</v>
      </c>
      <c r="H19" s="1">
        <v>113</v>
      </c>
      <c r="I19" s="1">
        <v>164</v>
      </c>
      <c r="J19" s="1">
        <v>220</v>
      </c>
      <c r="K19" s="1">
        <v>167</v>
      </c>
      <c r="L19" s="1">
        <v>73</v>
      </c>
      <c r="M19" s="21">
        <f t="shared" si="6"/>
        <v>-44.599999999999994</v>
      </c>
      <c r="N19" s="21">
        <f t="shared" si="7"/>
        <v>-30.599999999999994</v>
      </c>
      <c r="O19" s="21">
        <f t="shared" si="8"/>
        <v>-12.599999999999994</v>
      </c>
      <c r="P19" s="21">
        <f t="shared" si="9"/>
        <v>50.400000000000006</v>
      </c>
      <c r="Q19" s="21">
        <f t="shared" si="10"/>
        <v>-35.599999999999994</v>
      </c>
      <c r="R19" s="21">
        <f t="shared" si="11"/>
        <v>-30.599999999999994</v>
      </c>
      <c r="S19" s="21">
        <f t="shared" si="12"/>
        <v>-0.59999999999999432</v>
      </c>
      <c r="T19" s="21">
        <f t="shared" si="13"/>
        <v>33.400000000000006</v>
      </c>
      <c r="U19" s="21">
        <f t="shared" si="14"/>
        <v>84.4</v>
      </c>
      <c r="V19" s="21">
        <f t="shared" si="15"/>
        <v>140.4</v>
      </c>
      <c r="W19" s="21">
        <f t="shared" si="16"/>
        <v>87.4</v>
      </c>
      <c r="X19" s="21">
        <f t="shared" si="17"/>
        <v>-6.5999999999999943</v>
      </c>
      <c r="Y19" s="22">
        <f t="shared" si="28"/>
        <v>1799.6000000000017</v>
      </c>
      <c r="Z19" s="22">
        <f t="shared" si="18"/>
        <v>1769.0000000000018</v>
      </c>
      <c r="AA19" s="22">
        <f t="shared" si="19"/>
        <v>1756.4000000000019</v>
      </c>
      <c r="AB19" s="22">
        <f t="shared" si="20"/>
        <v>1806.800000000002</v>
      </c>
      <c r="AC19" s="22">
        <f t="shared" si="21"/>
        <v>1771.2000000000021</v>
      </c>
      <c r="AD19" s="22">
        <f t="shared" si="29"/>
        <v>1740.6000000000022</v>
      </c>
      <c r="AE19" s="22">
        <f t="shared" si="22"/>
        <v>1740.0000000000023</v>
      </c>
      <c r="AF19" s="22">
        <f t="shared" si="23"/>
        <v>1773.4000000000024</v>
      </c>
      <c r="AG19" s="22">
        <f t="shared" si="24"/>
        <v>1857.8000000000025</v>
      </c>
      <c r="AH19" s="22">
        <f t="shared" si="25"/>
        <v>1998.2000000000025</v>
      </c>
      <c r="AI19" s="22">
        <f>AH19+W19</f>
        <v>2085.6000000000026</v>
      </c>
      <c r="AJ19" s="22">
        <f t="shared" si="30"/>
        <v>2079.0000000000027</v>
      </c>
      <c r="AK19" s="27">
        <f t="shared" si="5"/>
        <v>464.99999999999989</v>
      </c>
      <c r="AL19" s="26">
        <f t="shared" si="27"/>
        <v>15</v>
      </c>
    </row>
    <row r="20" spans="1:38" x14ac:dyDescent="0.25">
      <c r="A20" s="1">
        <v>41</v>
      </c>
      <c r="B20" s="1">
        <v>25</v>
      </c>
      <c r="C20" s="1">
        <v>19</v>
      </c>
      <c r="D20" s="1">
        <v>36</v>
      </c>
      <c r="E20" s="1">
        <v>100</v>
      </c>
      <c r="F20" s="1">
        <v>159</v>
      </c>
      <c r="G20" s="1">
        <v>297</v>
      </c>
      <c r="H20" s="1">
        <v>321</v>
      </c>
      <c r="I20" s="1">
        <v>250</v>
      </c>
      <c r="J20" s="1">
        <v>253</v>
      </c>
      <c r="K20" s="1">
        <v>126</v>
      </c>
      <c r="L20" s="1">
        <v>63</v>
      </c>
      <c r="M20" s="21">
        <f t="shared" si="6"/>
        <v>-38.599999999999994</v>
      </c>
      <c r="N20" s="21">
        <f t="shared" si="7"/>
        <v>-54.599999999999994</v>
      </c>
      <c r="O20" s="21">
        <f t="shared" si="8"/>
        <v>-60.599999999999994</v>
      </c>
      <c r="P20" s="21">
        <f t="shared" si="9"/>
        <v>-43.599999999999994</v>
      </c>
      <c r="Q20" s="21">
        <f t="shared" si="10"/>
        <v>20.400000000000006</v>
      </c>
      <c r="R20" s="21">
        <f t="shared" si="11"/>
        <v>79.400000000000006</v>
      </c>
      <c r="S20" s="21">
        <f t="shared" si="12"/>
        <v>217.4</v>
      </c>
      <c r="T20" s="21">
        <f t="shared" si="13"/>
        <v>241.4</v>
      </c>
      <c r="U20" s="21">
        <f t="shared" si="14"/>
        <v>170.4</v>
      </c>
      <c r="V20" s="21">
        <f t="shared" si="15"/>
        <v>173.4</v>
      </c>
      <c r="W20" s="21">
        <f t="shared" si="16"/>
        <v>46.400000000000006</v>
      </c>
      <c r="X20" s="21">
        <f t="shared" si="17"/>
        <v>-16.599999999999994</v>
      </c>
      <c r="Y20" s="22">
        <f t="shared" si="28"/>
        <v>2040.4000000000028</v>
      </c>
      <c r="Z20" s="22">
        <f t="shared" si="18"/>
        <v>1985.8000000000029</v>
      </c>
      <c r="AA20" s="22">
        <f t="shared" si="19"/>
        <v>1925.200000000003</v>
      </c>
      <c r="AB20" s="22">
        <f t="shared" si="20"/>
        <v>1881.6000000000031</v>
      </c>
      <c r="AC20" s="22">
        <f t="shared" si="21"/>
        <v>1902.0000000000032</v>
      </c>
      <c r="AD20" s="22">
        <f t="shared" si="29"/>
        <v>1981.4000000000033</v>
      </c>
      <c r="AE20" s="22">
        <f t="shared" si="22"/>
        <v>2198.8000000000034</v>
      </c>
      <c r="AF20" s="22">
        <f t="shared" si="23"/>
        <v>2440.2000000000035</v>
      </c>
      <c r="AG20" s="22">
        <f t="shared" si="24"/>
        <v>2610.6000000000035</v>
      </c>
      <c r="AH20" s="22">
        <f t="shared" si="25"/>
        <v>2784.0000000000036</v>
      </c>
      <c r="AI20" s="22">
        <f t="shared" si="26"/>
        <v>2830.4000000000037</v>
      </c>
      <c r="AJ20" s="22">
        <f t="shared" si="30"/>
        <v>2813.8000000000038</v>
      </c>
      <c r="AK20" s="27">
        <f t="shared" si="5"/>
        <v>405.39999999999986</v>
      </c>
      <c r="AL20" s="26">
        <f t="shared" si="27"/>
        <v>16</v>
      </c>
    </row>
    <row r="21" spans="1:38" x14ac:dyDescent="0.25">
      <c r="A21" s="1">
        <v>28</v>
      </c>
      <c r="B21" s="1">
        <v>16</v>
      </c>
      <c r="C21" s="1">
        <v>22</v>
      </c>
      <c r="D21" s="1">
        <v>49</v>
      </c>
      <c r="E21" s="1">
        <v>120</v>
      </c>
      <c r="F21" s="1">
        <v>534</v>
      </c>
      <c r="G21" s="1">
        <v>312</v>
      </c>
      <c r="H21" s="1">
        <v>207</v>
      </c>
      <c r="I21" s="1">
        <v>472</v>
      </c>
      <c r="J21" s="1">
        <v>260</v>
      </c>
      <c r="K21" s="1">
        <v>349</v>
      </c>
      <c r="L21" s="1">
        <v>241</v>
      </c>
      <c r="M21" s="21">
        <f t="shared" si="6"/>
        <v>-51.599999999999994</v>
      </c>
      <c r="N21" s="21">
        <f t="shared" si="7"/>
        <v>-63.599999999999994</v>
      </c>
      <c r="O21" s="21">
        <f t="shared" si="8"/>
        <v>-57.599999999999994</v>
      </c>
      <c r="P21" s="21">
        <f t="shared" si="9"/>
        <v>-30.599999999999994</v>
      </c>
      <c r="Q21" s="21">
        <f t="shared" si="10"/>
        <v>40.400000000000006</v>
      </c>
      <c r="R21" s="21">
        <f t="shared" si="11"/>
        <v>454.4</v>
      </c>
      <c r="S21" s="21">
        <f t="shared" si="12"/>
        <v>232.4</v>
      </c>
      <c r="T21" s="21">
        <f t="shared" si="13"/>
        <v>127.4</v>
      </c>
      <c r="U21" s="21">
        <f t="shared" si="14"/>
        <v>392.4</v>
      </c>
      <c r="V21" s="21">
        <f t="shared" si="15"/>
        <v>180.4</v>
      </c>
      <c r="W21" s="21">
        <f t="shared" si="16"/>
        <v>269.39999999999998</v>
      </c>
      <c r="X21" s="21">
        <f>L21-$B$1</f>
        <v>161.4</v>
      </c>
      <c r="Y21" s="22">
        <f t="shared" si="28"/>
        <v>2762.2000000000039</v>
      </c>
      <c r="Z21" s="22">
        <f t="shared" si="18"/>
        <v>2698.600000000004</v>
      </c>
      <c r="AA21" s="22">
        <f t="shared" si="19"/>
        <v>2641.0000000000041</v>
      </c>
      <c r="AB21" s="22">
        <f t="shared" si="20"/>
        <v>2610.4000000000042</v>
      </c>
      <c r="AC21" s="22">
        <f t="shared" si="21"/>
        <v>2650.8000000000043</v>
      </c>
      <c r="AD21" s="22">
        <f t="shared" si="29"/>
        <v>3105.2000000000044</v>
      </c>
      <c r="AE21" s="22">
        <f t="shared" si="22"/>
        <v>3337.6000000000045</v>
      </c>
      <c r="AF21" s="22">
        <f t="shared" si="23"/>
        <v>3465.0000000000045</v>
      </c>
      <c r="AG21" s="22">
        <f t="shared" si="24"/>
        <v>3857.4000000000046</v>
      </c>
      <c r="AH21" s="22">
        <f t="shared" si="25"/>
        <v>4037.8000000000047</v>
      </c>
      <c r="AI21" s="22">
        <f t="shared" si="26"/>
        <v>4307.2000000000044</v>
      </c>
      <c r="AJ21" s="22">
        <f t="shared" si="30"/>
        <v>4468.600000000004</v>
      </c>
      <c r="AK21" s="27">
        <f t="shared" si="5"/>
        <v>352.79999999999984</v>
      </c>
      <c r="AL21" s="26">
        <f t="shared" si="27"/>
        <v>17</v>
      </c>
    </row>
    <row r="22" spans="1:38" x14ac:dyDescent="0.25">
      <c r="A22" s="1">
        <v>84</v>
      </c>
      <c r="B22" s="1">
        <v>48</v>
      </c>
      <c r="C22" s="1">
        <v>28</v>
      </c>
      <c r="D22" s="1">
        <v>26</v>
      </c>
      <c r="E22" s="1">
        <v>44</v>
      </c>
      <c r="F22" s="1">
        <v>58</v>
      </c>
      <c r="G22" s="1">
        <v>158</v>
      </c>
      <c r="H22" s="1">
        <v>253</v>
      </c>
      <c r="I22" s="1">
        <v>297</v>
      </c>
      <c r="J22" s="1">
        <v>338</v>
      </c>
      <c r="K22" s="1">
        <v>195</v>
      </c>
      <c r="L22" s="1">
        <v>84</v>
      </c>
      <c r="M22" s="21">
        <f t="shared" si="6"/>
        <v>4.4000000000000057</v>
      </c>
      <c r="N22" s="21">
        <f t="shared" si="7"/>
        <v>-31.599999999999994</v>
      </c>
      <c r="O22" s="21">
        <f t="shared" si="8"/>
        <v>-51.599999999999994</v>
      </c>
      <c r="P22" s="21">
        <f t="shared" si="9"/>
        <v>-53.599999999999994</v>
      </c>
      <c r="Q22" s="21">
        <f t="shared" si="10"/>
        <v>-35.599999999999994</v>
      </c>
      <c r="R22" s="21">
        <f t="shared" si="11"/>
        <v>-21.599999999999994</v>
      </c>
      <c r="S22" s="21">
        <f t="shared" si="12"/>
        <v>78.400000000000006</v>
      </c>
      <c r="T22" s="21">
        <f t="shared" si="13"/>
        <v>173.4</v>
      </c>
      <c r="U22" s="21">
        <f t="shared" si="14"/>
        <v>217.4</v>
      </c>
      <c r="V22" s="21">
        <f t="shared" si="15"/>
        <v>258.39999999999998</v>
      </c>
      <c r="W22" s="21">
        <f t="shared" si="16"/>
        <v>115.4</v>
      </c>
      <c r="X22" s="21">
        <f t="shared" si="17"/>
        <v>4.4000000000000057</v>
      </c>
      <c r="Y22" s="22">
        <f t="shared" si="28"/>
        <v>4473.0000000000036</v>
      </c>
      <c r="Z22" s="22">
        <f t="shared" si="18"/>
        <v>4441.4000000000033</v>
      </c>
      <c r="AA22" s="22">
        <f t="shared" si="19"/>
        <v>4389.8000000000029</v>
      </c>
      <c r="AB22" s="22">
        <f t="shared" si="20"/>
        <v>4336.2000000000025</v>
      </c>
      <c r="AC22" s="22">
        <f t="shared" ref="AC22:AC38" si="31">AB22+Q22</f>
        <v>4300.6000000000022</v>
      </c>
      <c r="AD22" s="22">
        <f t="shared" si="29"/>
        <v>4279.0000000000018</v>
      </c>
      <c r="AE22" s="22">
        <f t="shared" si="22"/>
        <v>4357.4000000000015</v>
      </c>
      <c r="AF22" s="22">
        <f t="shared" si="23"/>
        <v>4530.8000000000011</v>
      </c>
      <c r="AG22" s="22">
        <f t="shared" si="24"/>
        <v>4748.2000000000007</v>
      </c>
      <c r="AH22" s="22">
        <f t="shared" si="25"/>
        <v>5006.6000000000004</v>
      </c>
      <c r="AI22" s="22">
        <f t="shared" ref="AI22:AI38" si="32">AH22+W22</f>
        <v>5122</v>
      </c>
      <c r="AJ22" s="22">
        <f t="shared" si="30"/>
        <v>5126.3999999999996</v>
      </c>
      <c r="AK22" s="27">
        <f t="shared" si="5"/>
        <v>301.19999999999982</v>
      </c>
      <c r="AL22" s="26">
        <f t="shared" si="27"/>
        <v>18</v>
      </c>
    </row>
    <row r="23" spans="1:38" x14ac:dyDescent="0.25">
      <c r="A23" s="1">
        <v>59</v>
      </c>
      <c r="B23" s="1">
        <v>65</v>
      </c>
      <c r="C23" s="1">
        <v>28</v>
      </c>
      <c r="D23" s="1">
        <v>30</v>
      </c>
      <c r="E23" s="1">
        <v>46</v>
      </c>
      <c r="F23" s="1">
        <v>64</v>
      </c>
      <c r="G23" s="1">
        <v>68</v>
      </c>
      <c r="H23" s="1">
        <v>149</v>
      </c>
      <c r="I23" s="1">
        <v>122</v>
      </c>
      <c r="J23" s="1">
        <v>80</v>
      </c>
      <c r="K23" s="1">
        <v>249</v>
      </c>
      <c r="L23" s="1">
        <v>153</v>
      </c>
      <c r="M23" s="21">
        <f t="shared" si="6"/>
        <v>-20.599999999999994</v>
      </c>
      <c r="N23" s="21">
        <f t="shared" si="7"/>
        <v>-14.599999999999994</v>
      </c>
      <c r="O23" s="21">
        <f t="shared" si="8"/>
        <v>-51.599999999999994</v>
      </c>
      <c r="P23" s="21">
        <f t="shared" si="9"/>
        <v>-49.599999999999994</v>
      </c>
      <c r="Q23" s="21">
        <f t="shared" si="10"/>
        <v>-33.599999999999994</v>
      </c>
      <c r="R23" s="21">
        <f t="shared" si="11"/>
        <v>-15.599999999999994</v>
      </c>
      <c r="S23" s="21">
        <f t="shared" si="12"/>
        <v>-11.599999999999994</v>
      </c>
      <c r="T23" s="21">
        <f t="shared" si="13"/>
        <v>69.400000000000006</v>
      </c>
      <c r="U23" s="21">
        <f t="shared" si="14"/>
        <v>42.400000000000006</v>
      </c>
      <c r="V23" s="21">
        <f t="shared" si="15"/>
        <v>0.40000000000000568</v>
      </c>
      <c r="W23" s="21">
        <f t="shared" si="16"/>
        <v>169.4</v>
      </c>
      <c r="X23" s="21">
        <f t="shared" si="17"/>
        <v>73.400000000000006</v>
      </c>
      <c r="Y23" s="22">
        <f t="shared" si="28"/>
        <v>5105.7999999999993</v>
      </c>
      <c r="Z23" s="22">
        <f t="shared" si="18"/>
        <v>5091.1999999999989</v>
      </c>
      <c r="AA23" s="22">
        <f t="shared" si="19"/>
        <v>5039.5999999999985</v>
      </c>
      <c r="AB23" s="22">
        <f t="shared" si="20"/>
        <v>4989.9999999999982</v>
      </c>
      <c r="AC23" s="22">
        <f t="shared" si="31"/>
        <v>4956.3999999999978</v>
      </c>
      <c r="AD23" s="22">
        <f t="shared" si="29"/>
        <v>4940.7999999999975</v>
      </c>
      <c r="AE23" s="22">
        <f t="shared" si="22"/>
        <v>4929.1999999999971</v>
      </c>
      <c r="AF23" s="22">
        <f t="shared" si="23"/>
        <v>4998.5999999999967</v>
      </c>
      <c r="AG23" s="22">
        <f t="shared" si="24"/>
        <v>5040.9999999999964</v>
      </c>
      <c r="AH23" s="22">
        <f t="shared" si="25"/>
        <v>5041.399999999996</v>
      </c>
      <c r="AI23" s="22">
        <f t="shared" si="32"/>
        <v>5210.7999999999956</v>
      </c>
      <c r="AJ23" s="22">
        <f t="shared" si="30"/>
        <v>5284.1999999999953</v>
      </c>
      <c r="AK23" s="27">
        <f t="shared" si="5"/>
        <v>253.59999999999982</v>
      </c>
      <c r="AL23" s="26">
        <f t="shared" si="27"/>
        <v>19</v>
      </c>
    </row>
    <row r="24" spans="1:38" x14ac:dyDescent="0.25">
      <c r="A24" s="1">
        <v>53</v>
      </c>
      <c r="B24" s="1">
        <v>56</v>
      </c>
      <c r="C24" s="1">
        <v>53</v>
      </c>
      <c r="D24" s="1">
        <v>31</v>
      </c>
      <c r="E24" s="1">
        <v>48</v>
      </c>
      <c r="F24" s="1">
        <v>121</v>
      </c>
      <c r="G24" s="1">
        <v>180</v>
      </c>
      <c r="H24" s="1">
        <v>638</v>
      </c>
      <c r="I24" s="1">
        <v>417</v>
      </c>
      <c r="J24" s="1">
        <v>449</v>
      </c>
      <c r="K24" s="1">
        <v>241</v>
      </c>
      <c r="L24" s="1">
        <v>123</v>
      </c>
      <c r="M24" s="21">
        <f t="shared" si="6"/>
        <v>-26.599999999999994</v>
      </c>
      <c r="N24" s="21">
        <f t="shared" si="7"/>
        <v>-23.599999999999994</v>
      </c>
      <c r="O24" s="21">
        <f t="shared" si="8"/>
        <v>-26.599999999999994</v>
      </c>
      <c r="P24" s="21">
        <f t="shared" si="9"/>
        <v>-48.599999999999994</v>
      </c>
      <c r="Q24" s="21">
        <f t="shared" si="10"/>
        <v>-31.599999999999994</v>
      </c>
      <c r="R24" s="21">
        <f t="shared" si="11"/>
        <v>41.400000000000006</v>
      </c>
      <c r="S24" s="21">
        <f t="shared" si="12"/>
        <v>100.4</v>
      </c>
      <c r="T24" s="21">
        <f t="shared" si="13"/>
        <v>558.4</v>
      </c>
      <c r="U24" s="21">
        <f t="shared" si="14"/>
        <v>337.4</v>
      </c>
      <c r="V24" s="21">
        <f t="shared" si="15"/>
        <v>369.4</v>
      </c>
      <c r="W24" s="21">
        <f t="shared" si="16"/>
        <v>161.4</v>
      </c>
      <c r="X24" s="21">
        <f t="shared" si="17"/>
        <v>43.400000000000006</v>
      </c>
      <c r="Y24" s="22">
        <f t="shared" si="28"/>
        <v>5257.5999999999949</v>
      </c>
      <c r="Z24" s="22">
        <f t="shared" si="18"/>
        <v>5233.9999999999945</v>
      </c>
      <c r="AA24" s="22">
        <f t="shared" si="19"/>
        <v>5207.3999999999942</v>
      </c>
      <c r="AB24" s="22">
        <f t="shared" si="20"/>
        <v>5158.7999999999938</v>
      </c>
      <c r="AC24" s="22">
        <f t="shared" si="31"/>
        <v>5127.1999999999935</v>
      </c>
      <c r="AD24" s="22">
        <f t="shared" si="29"/>
        <v>5168.5999999999931</v>
      </c>
      <c r="AE24" s="22">
        <f t="shared" si="22"/>
        <v>5268.9999999999927</v>
      </c>
      <c r="AF24" s="22">
        <f t="shared" si="23"/>
        <v>5827.3999999999924</v>
      </c>
      <c r="AG24" s="22">
        <f t="shared" si="24"/>
        <v>6164.799999999992</v>
      </c>
      <c r="AH24" s="22">
        <f t="shared" si="25"/>
        <v>6534.1999999999916</v>
      </c>
      <c r="AI24" s="22">
        <f t="shared" si="32"/>
        <v>6695.5999999999913</v>
      </c>
      <c r="AJ24" s="22">
        <f t="shared" si="30"/>
        <v>6738.9999999999909</v>
      </c>
      <c r="AK24" s="27">
        <f t="shared" si="5"/>
        <v>227.99999999999983</v>
      </c>
      <c r="AL24" s="26">
        <f t="shared" si="27"/>
        <v>20</v>
      </c>
    </row>
    <row r="25" spans="1:38" x14ac:dyDescent="0.25">
      <c r="A25" s="1">
        <v>139</v>
      </c>
      <c r="B25" s="1">
        <v>64</v>
      </c>
      <c r="C25" s="1">
        <v>88</v>
      </c>
      <c r="D25" s="1">
        <v>481</v>
      </c>
      <c r="E25" s="1">
        <v>414</v>
      </c>
      <c r="F25" s="1">
        <v>548</v>
      </c>
      <c r="G25" s="1">
        <v>513</v>
      </c>
      <c r="H25" s="1">
        <v>456</v>
      </c>
      <c r="I25" s="1">
        <v>402</v>
      </c>
      <c r="J25" s="1">
        <v>382</v>
      </c>
      <c r="K25" s="1">
        <v>231</v>
      </c>
      <c r="L25" s="1">
        <v>116</v>
      </c>
      <c r="M25" s="21">
        <f t="shared" si="6"/>
        <v>59.400000000000006</v>
      </c>
      <c r="N25" s="21">
        <f t="shared" si="7"/>
        <v>-15.599999999999994</v>
      </c>
      <c r="O25" s="21">
        <f t="shared" si="8"/>
        <v>8.4000000000000057</v>
      </c>
      <c r="P25" s="21">
        <f t="shared" si="9"/>
        <v>401.4</v>
      </c>
      <c r="Q25" s="21">
        <f t="shared" si="10"/>
        <v>334.4</v>
      </c>
      <c r="R25" s="21">
        <f t="shared" si="11"/>
        <v>468.4</v>
      </c>
      <c r="S25" s="21">
        <f t="shared" si="12"/>
        <v>433.4</v>
      </c>
      <c r="T25" s="21">
        <f t="shared" si="13"/>
        <v>376.4</v>
      </c>
      <c r="U25" s="21">
        <f t="shared" si="14"/>
        <v>322.39999999999998</v>
      </c>
      <c r="V25" s="21">
        <f t="shared" si="15"/>
        <v>302.39999999999998</v>
      </c>
      <c r="W25" s="21">
        <f t="shared" si="16"/>
        <v>151.4</v>
      </c>
      <c r="X25" s="21">
        <f t="shared" si="17"/>
        <v>36.400000000000006</v>
      </c>
      <c r="Y25" s="22">
        <f t="shared" si="28"/>
        <v>6798.3999999999905</v>
      </c>
      <c r="Z25" s="22">
        <f t="shared" si="18"/>
        <v>6782.7999999999902</v>
      </c>
      <c r="AA25" s="22">
        <f t="shared" si="19"/>
        <v>6791.1999999999898</v>
      </c>
      <c r="AB25" s="22">
        <f t="shared" si="20"/>
        <v>7192.5999999999894</v>
      </c>
      <c r="AC25" s="22">
        <f t="shared" si="31"/>
        <v>7526.9999999999891</v>
      </c>
      <c r="AD25" s="22">
        <f t="shared" si="29"/>
        <v>7995.3999999999887</v>
      </c>
      <c r="AE25" s="22">
        <f t="shared" si="22"/>
        <v>8428.7999999999884</v>
      </c>
      <c r="AF25" s="22">
        <f t="shared" si="23"/>
        <v>8805.199999999988</v>
      </c>
      <c r="AG25" s="22">
        <f t="shared" si="24"/>
        <v>9127.5999999999876</v>
      </c>
      <c r="AH25" s="22">
        <f t="shared" si="25"/>
        <v>9429.9999999999873</v>
      </c>
      <c r="AI25" s="22">
        <f t="shared" si="32"/>
        <v>9581.3999999999869</v>
      </c>
      <c r="AJ25" s="22">
        <f t="shared" si="30"/>
        <v>9617.7999999999865</v>
      </c>
      <c r="AK25" s="27">
        <f t="shared" si="5"/>
        <v>319.39999999999986</v>
      </c>
      <c r="AL25" s="26">
        <f t="shared" si="27"/>
        <v>21</v>
      </c>
    </row>
    <row r="26" spans="1:38" x14ac:dyDescent="0.25">
      <c r="A26" s="1">
        <v>54</v>
      </c>
      <c r="B26" s="1">
        <v>36</v>
      </c>
      <c r="C26" s="1">
        <v>38</v>
      </c>
      <c r="D26" s="1">
        <v>32</v>
      </c>
      <c r="E26" s="1">
        <v>42</v>
      </c>
      <c r="F26" s="1">
        <v>65</v>
      </c>
      <c r="G26" s="1">
        <v>117</v>
      </c>
      <c r="H26" s="1">
        <v>69</v>
      </c>
      <c r="I26" s="1">
        <v>69</v>
      </c>
      <c r="J26" s="1">
        <v>132</v>
      </c>
      <c r="K26" s="1">
        <v>60</v>
      </c>
      <c r="L26" s="1">
        <v>43</v>
      </c>
      <c r="M26" s="21">
        <f t="shared" si="6"/>
        <v>-25.599999999999994</v>
      </c>
      <c r="N26" s="21">
        <f t="shared" si="7"/>
        <v>-43.599999999999994</v>
      </c>
      <c r="O26" s="21">
        <f t="shared" si="8"/>
        <v>-41.599999999999994</v>
      </c>
      <c r="P26" s="21">
        <f t="shared" si="9"/>
        <v>-47.599999999999994</v>
      </c>
      <c r="Q26" s="21">
        <f t="shared" si="10"/>
        <v>-37.599999999999994</v>
      </c>
      <c r="R26" s="21">
        <f t="shared" si="11"/>
        <v>-14.599999999999994</v>
      </c>
      <c r="S26" s="21">
        <f t="shared" si="12"/>
        <v>37.400000000000006</v>
      </c>
      <c r="T26" s="21">
        <f t="shared" si="13"/>
        <v>-10.599999999999994</v>
      </c>
      <c r="U26" s="21">
        <f t="shared" si="14"/>
        <v>-10.599999999999994</v>
      </c>
      <c r="V26" s="21">
        <f t="shared" si="15"/>
        <v>52.400000000000006</v>
      </c>
      <c r="W26" s="21">
        <f t="shared" si="16"/>
        <v>-19.599999999999994</v>
      </c>
      <c r="X26" s="21">
        <f t="shared" si="17"/>
        <v>-36.599999999999994</v>
      </c>
      <c r="Y26" s="22">
        <f t="shared" si="28"/>
        <v>9592.1999999999862</v>
      </c>
      <c r="Z26" s="22">
        <f t="shared" si="18"/>
        <v>9548.5999999999858</v>
      </c>
      <c r="AA26" s="22">
        <f t="shared" si="19"/>
        <v>9506.9999999999854</v>
      </c>
      <c r="AB26" s="22">
        <f t="shared" si="20"/>
        <v>9459.3999999999851</v>
      </c>
      <c r="AC26" s="22">
        <f t="shared" si="31"/>
        <v>9421.7999999999847</v>
      </c>
      <c r="AD26" s="22">
        <f t="shared" si="29"/>
        <v>9407.1999999999844</v>
      </c>
      <c r="AE26" s="22">
        <f t="shared" si="22"/>
        <v>9444.599999999984</v>
      </c>
      <c r="AF26" s="22">
        <f t="shared" si="23"/>
        <v>9433.9999999999836</v>
      </c>
      <c r="AG26" s="22">
        <f t="shared" si="24"/>
        <v>9423.3999999999833</v>
      </c>
      <c r="AH26" s="22">
        <f t="shared" si="25"/>
        <v>9475.7999999999829</v>
      </c>
      <c r="AI26" s="22">
        <f t="shared" si="32"/>
        <v>9456.1999999999825</v>
      </c>
      <c r="AJ26" s="22">
        <f t="shared" si="30"/>
        <v>9419.5999999999822</v>
      </c>
      <c r="AK26" s="27">
        <f t="shared" si="5"/>
        <v>364.79999999999984</v>
      </c>
      <c r="AL26" s="26">
        <f t="shared" si="27"/>
        <v>22</v>
      </c>
    </row>
    <row r="27" spans="1:38" x14ac:dyDescent="0.25">
      <c r="A27" s="1">
        <v>43</v>
      </c>
      <c r="B27" s="1">
        <v>22</v>
      </c>
      <c r="C27" s="1">
        <v>17</v>
      </c>
      <c r="D27" s="1">
        <v>21</v>
      </c>
      <c r="E27" s="1">
        <v>89</v>
      </c>
      <c r="F27" s="1">
        <v>105</v>
      </c>
      <c r="G27" s="1">
        <v>191</v>
      </c>
      <c r="H27" s="1">
        <v>471</v>
      </c>
      <c r="I27" s="1">
        <v>165</v>
      </c>
      <c r="J27" s="1">
        <v>426</v>
      </c>
      <c r="K27" s="1">
        <v>154</v>
      </c>
      <c r="L27" s="1">
        <v>72</v>
      </c>
      <c r="M27" s="21">
        <f t="shared" si="6"/>
        <v>-36.599999999999994</v>
      </c>
      <c r="N27" s="21">
        <f t="shared" si="7"/>
        <v>-57.599999999999994</v>
      </c>
      <c r="O27" s="21">
        <f t="shared" si="8"/>
        <v>-62.599999999999994</v>
      </c>
      <c r="P27" s="21">
        <f t="shared" si="9"/>
        <v>-58.599999999999994</v>
      </c>
      <c r="Q27" s="21">
        <f t="shared" si="10"/>
        <v>9.4000000000000057</v>
      </c>
      <c r="R27" s="21">
        <f t="shared" si="11"/>
        <v>25.400000000000006</v>
      </c>
      <c r="S27" s="21">
        <f t="shared" si="12"/>
        <v>111.4</v>
      </c>
      <c r="T27" s="21">
        <f t="shared" si="13"/>
        <v>391.4</v>
      </c>
      <c r="U27" s="21">
        <f t="shared" si="14"/>
        <v>85.4</v>
      </c>
      <c r="V27" s="21">
        <f t="shared" si="15"/>
        <v>346.4</v>
      </c>
      <c r="W27" s="21">
        <f t="shared" si="16"/>
        <v>74.400000000000006</v>
      </c>
      <c r="X27" s="21">
        <f t="shared" si="17"/>
        <v>-7.5999999999999943</v>
      </c>
      <c r="Y27" s="22">
        <f t="shared" si="28"/>
        <v>9382.9999999999818</v>
      </c>
      <c r="Z27" s="22">
        <f t="shared" si="18"/>
        <v>9325.3999999999814</v>
      </c>
      <c r="AA27" s="22">
        <f t="shared" si="19"/>
        <v>9262.7999999999811</v>
      </c>
      <c r="AB27" s="22">
        <f t="shared" si="20"/>
        <v>9204.1999999999807</v>
      </c>
      <c r="AC27" s="22">
        <f t="shared" si="31"/>
        <v>9213.5999999999804</v>
      </c>
      <c r="AD27" s="22">
        <f t="shared" si="29"/>
        <v>9238.99999999998</v>
      </c>
      <c r="AE27" s="22">
        <f t="shared" si="22"/>
        <v>9350.3999999999796</v>
      </c>
      <c r="AF27" s="22">
        <f t="shared" si="23"/>
        <v>9741.7999999999793</v>
      </c>
      <c r="AG27" s="22">
        <f t="shared" si="24"/>
        <v>9827.1999999999789</v>
      </c>
      <c r="AH27" s="22">
        <f t="shared" si="25"/>
        <v>10173.599999999979</v>
      </c>
      <c r="AI27" s="22">
        <f t="shared" si="32"/>
        <v>10247.999999999978</v>
      </c>
      <c r="AJ27" s="22">
        <f t="shared" si="30"/>
        <v>10240.399999999978</v>
      </c>
      <c r="AK27" s="27">
        <f t="shared" si="5"/>
        <v>341.19999999999982</v>
      </c>
      <c r="AL27" s="26">
        <f t="shared" si="27"/>
        <v>23</v>
      </c>
    </row>
    <row r="28" spans="1:38" x14ac:dyDescent="0.25">
      <c r="A28" s="1">
        <v>32</v>
      </c>
      <c r="B28" s="1">
        <v>26</v>
      </c>
      <c r="C28" s="1">
        <v>36</v>
      </c>
      <c r="D28" s="1">
        <v>44</v>
      </c>
      <c r="E28" s="1">
        <v>23</v>
      </c>
      <c r="F28" s="1">
        <v>39</v>
      </c>
      <c r="G28" s="1">
        <v>42</v>
      </c>
      <c r="H28" s="1">
        <v>96</v>
      </c>
      <c r="I28" s="1">
        <v>245</v>
      </c>
      <c r="J28" s="1">
        <v>211</v>
      </c>
      <c r="K28" s="1">
        <v>96</v>
      </c>
      <c r="L28" s="1">
        <v>46</v>
      </c>
      <c r="M28" s="21">
        <f t="shared" si="6"/>
        <v>-47.599999999999994</v>
      </c>
      <c r="N28" s="21">
        <f t="shared" si="7"/>
        <v>-53.599999999999994</v>
      </c>
      <c r="O28" s="21">
        <f t="shared" si="8"/>
        <v>-43.599999999999994</v>
      </c>
      <c r="P28" s="21">
        <f t="shared" si="9"/>
        <v>-35.599999999999994</v>
      </c>
      <c r="Q28" s="21">
        <f t="shared" si="10"/>
        <v>-56.599999999999994</v>
      </c>
      <c r="R28" s="21">
        <f t="shared" si="11"/>
        <v>-40.599999999999994</v>
      </c>
      <c r="S28" s="21">
        <f t="shared" si="12"/>
        <v>-37.599999999999994</v>
      </c>
      <c r="T28" s="21">
        <f t="shared" si="13"/>
        <v>16.400000000000006</v>
      </c>
      <c r="U28" s="21">
        <f t="shared" si="14"/>
        <v>165.4</v>
      </c>
      <c r="V28" s="21">
        <f t="shared" si="15"/>
        <v>131.4</v>
      </c>
      <c r="W28" s="21">
        <f t="shared" si="16"/>
        <v>16.400000000000006</v>
      </c>
      <c r="X28" s="21">
        <f t="shared" si="17"/>
        <v>-33.599999999999994</v>
      </c>
      <c r="Y28" s="22">
        <f t="shared" si="28"/>
        <v>10192.799999999977</v>
      </c>
      <c r="Z28" s="22">
        <f t="shared" si="18"/>
        <v>10139.199999999977</v>
      </c>
      <c r="AA28" s="22">
        <f t="shared" si="19"/>
        <v>10095.599999999977</v>
      </c>
      <c r="AB28" s="22">
        <f t="shared" si="20"/>
        <v>10059.999999999976</v>
      </c>
      <c r="AC28" s="22">
        <f t="shared" si="31"/>
        <v>10003.399999999976</v>
      </c>
      <c r="AD28" s="22">
        <f t="shared" si="29"/>
        <v>9962.7999999999756</v>
      </c>
      <c r="AE28" s="22">
        <f t="shared" si="22"/>
        <v>9925.1999999999753</v>
      </c>
      <c r="AF28" s="22">
        <f t="shared" si="23"/>
        <v>9941.5999999999749</v>
      </c>
      <c r="AG28" s="22">
        <f t="shared" si="24"/>
        <v>10106.999999999975</v>
      </c>
      <c r="AH28" s="22">
        <f t="shared" si="25"/>
        <v>10238.399999999974</v>
      </c>
      <c r="AI28" s="22">
        <f t="shared" si="32"/>
        <v>10254.799999999974</v>
      </c>
      <c r="AJ28" s="22">
        <f t="shared" si="30"/>
        <v>10221.199999999973</v>
      </c>
      <c r="AK28" s="27">
        <f t="shared" si="5"/>
        <v>292.5999999999998</v>
      </c>
      <c r="AL28" s="26">
        <f t="shared" si="27"/>
        <v>24</v>
      </c>
    </row>
    <row r="29" spans="1:38" x14ac:dyDescent="0.25">
      <c r="A29" s="1">
        <v>23</v>
      </c>
      <c r="B29" s="1">
        <v>15</v>
      </c>
      <c r="C29" s="1">
        <v>11</v>
      </c>
      <c r="D29" s="1">
        <v>20</v>
      </c>
      <c r="E29" s="1">
        <v>148</v>
      </c>
      <c r="F29" s="1">
        <v>112</v>
      </c>
      <c r="G29" s="1">
        <v>217</v>
      </c>
      <c r="H29" s="1">
        <v>279</v>
      </c>
      <c r="I29" s="1">
        <v>223</v>
      </c>
      <c r="J29" s="1">
        <v>218</v>
      </c>
      <c r="K29" s="1">
        <v>132</v>
      </c>
      <c r="L29" s="1">
        <v>75</v>
      </c>
      <c r="M29" s="21">
        <f t="shared" si="6"/>
        <v>-56.599999999999994</v>
      </c>
      <c r="N29" s="21">
        <f t="shared" si="7"/>
        <v>-64.599999999999994</v>
      </c>
      <c r="O29" s="21">
        <f t="shared" si="8"/>
        <v>-68.599999999999994</v>
      </c>
      <c r="P29" s="21">
        <f t="shared" si="9"/>
        <v>-59.599999999999994</v>
      </c>
      <c r="Q29" s="21">
        <f t="shared" si="10"/>
        <v>68.400000000000006</v>
      </c>
      <c r="R29" s="21">
        <f t="shared" si="11"/>
        <v>32.400000000000006</v>
      </c>
      <c r="S29" s="21">
        <f t="shared" si="12"/>
        <v>137.4</v>
      </c>
      <c r="T29" s="21">
        <f t="shared" si="13"/>
        <v>199.4</v>
      </c>
      <c r="U29" s="21">
        <f t="shared" si="14"/>
        <v>143.4</v>
      </c>
      <c r="V29" s="21">
        <f t="shared" si="15"/>
        <v>138.4</v>
      </c>
      <c r="W29" s="21">
        <f t="shared" si="16"/>
        <v>52.400000000000006</v>
      </c>
      <c r="X29" s="21">
        <f t="shared" si="17"/>
        <v>-4.5999999999999943</v>
      </c>
      <c r="Y29" s="22">
        <f t="shared" si="28"/>
        <v>10164.599999999973</v>
      </c>
      <c r="Z29" s="22">
        <f t="shared" si="18"/>
        <v>10099.999999999973</v>
      </c>
      <c r="AA29" s="22">
        <f t="shared" si="19"/>
        <v>10031.399999999972</v>
      </c>
      <c r="AB29" s="22">
        <f t="shared" si="20"/>
        <v>9971.799999999972</v>
      </c>
      <c r="AC29" s="22">
        <f t="shared" si="31"/>
        <v>10040.199999999972</v>
      </c>
      <c r="AD29" s="22">
        <f t="shared" si="29"/>
        <v>10072.599999999971</v>
      </c>
      <c r="AE29" s="22">
        <f t="shared" si="22"/>
        <v>10209.999999999971</v>
      </c>
      <c r="AF29" s="22">
        <f t="shared" si="23"/>
        <v>10409.399999999971</v>
      </c>
      <c r="AG29" s="22">
        <f t="shared" si="24"/>
        <v>10552.79999999997</v>
      </c>
      <c r="AH29" s="22">
        <f t="shared" si="25"/>
        <v>10691.19999999997</v>
      </c>
      <c r="AI29" s="22">
        <f t="shared" si="32"/>
        <v>10743.599999999969</v>
      </c>
      <c r="AJ29" s="22">
        <f t="shared" si="30"/>
        <v>10738.999999999969</v>
      </c>
      <c r="AK29" s="27">
        <f t="shared" si="5"/>
        <v>228.9999999999998</v>
      </c>
      <c r="AL29" s="26">
        <f t="shared" si="27"/>
        <v>25</v>
      </c>
    </row>
    <row r="30" spans="1:38" x14ac:dyDescent="0.25">
      <c r="A30" s="1">
        <v>37</v>
      </c>
      <c r="B30" s="1">
        <v>17</v>
      </c>
      <c r="C30" s="1">
        <v>22</v>
      </c>
      <c r="D30" s="1">
        <v>33</v>
      </c>
      <c r="E30" s="1">
        <v>32</v>
      </c>
      <c r="F30" s="1">
        <v>41</v>
      </c>
      <c r="G30" s="1">
        <v>78</v>
      </c>
      <c r="H30" s="1">
        <v>111</v>
      </c>
      <c r="I30" s="1">
        <v>139</v>
      </c>
      <c r="J30" s="1">
        <v>95</v>
      </c>
      <c r="K30" s="1">
        <v>58</v>
      </c>
      <c r="L30" s="1">
        <v>54</v>
      </c>
      <c r="M30" s="21">
        <f t="shared" si="6"/>
        <v>-42.599999999999994</v>
      </c>
      <c r="N30" s="21">
        <f t="shared" si="7"/>
        <v>-62.599999999999994</v>
      </c>
      <c r="O30" s="21">
        <f t="shared" si="8"/>
        <v>-57.599999999999994</v>
      </c>
      <c r="P30" s="21">
        <f t="shared" si="9"/>
        <v>-46.599999999999994</v>
      </c>
      <c r="Q30" s="21">
        <f t="shared" si="10"/>
        <v>-47.599999999999994</v>
      </c>
      <c r="R30" s="21">
        <f t="shared" si="11"/>
        <v>-38.599999999999994</v>
      </c>
      <c r="S30" s="21">
        <f t="shared" si="12"/>
        <v>-1.5999999999999943</v>
      </c>
      <c r="T30" s="21">
        <f t="shared" si="13"/>
        <v>31.400000000000006</v>
      </c>
      <c r="U30" s="21">
        <f t="shared" si="14"/>
        <v>59.400000000000006</v>
      </c>
      <c r="V30" s="21">
        <f t="shared" si="15"/>
        <v>15.400000000000006</v>
      </c>
      <c r="W30" s="21">
        <f t="shared" si="16"/>
        <v>-21.599999999999994</v>
      </c>
      <c r="X30" s="21">
        <f t="shared" si="17"/>
        <v>-25.599999999999994</v>
      </c>
      <c r="Y30" s="22">
        <f t="shared" si="28"/>
        <v>10696.399999999969</v>
      </c>
      <c r="Z30" s="22">
        <f t="shared" si="18"/>
        <v>10633.799999999968</v>
      </c>
      <c r="AA30" s="22">
        <f t="shared" si="19"/>
        <v>10576.199999999968</v>
      </c>
      <c r="AB30" s="22">
        <f t="shared" si="20"/>
        <v>10529.599999999968</v>
      </c>
      <c r="AC30" s="22">
        <f t="shared" si="31"/>
        <v>10481.999999999967</v>
      </c>
      <c r="AD30" s="22">
        <f t="shared" si="29"/>
        <v>10443.399999999967</v>
      </c>
      <c r="AE30" s="22">
        <f t="shared" si="22"/>
        <v>10441.799999999967</v>
      </c>
      <c r="AF30" s="22">
        <f t="shared" si="23"/>
        <v>10473.199999999966</v>
      </c>
      <c r="AG30" s="22">
        <f t="shared" si="24"/>
        <v>10532.599999999966</v>
      </c>
      <c r="AH30" s="22">
        <f t="shared" si="25"/>
        <v>10547.999999999965</v>
      </c>
      <c r="AI30" s="22">
        <f t="shared" si="32"/>
        <v>10526.399999999965</v>
      </c>
      <c r="AJ30" s="22">
        <f t="shared" si="30"/>
        <v>10500.799999999965</v>
      </c>
      <c r="AK30" s="27">
        <f t="shared" si="5"/>
        <v>165.39999999999981</v>
      </c>
      <c r="AL30" s="26">
        <f t="shared" si="27"/>
        <v>26</v>
      </c>
    </row>
    <row r="31" spans="1:38" x14ac:dyDescent="0.25">
      <c r="A31" s="1">
        <v>32</v>
      </c>
      <c r="B31" s="1">
        <v>19</v>
      </c>
      <c r="C31" s="1">
        <v>12</v>
      </c>
      <c r="D31" s="1">
        <v>16</v>
      </c>
      <c r="E31" s="1">
        <v>41</v>
      </c>
      <c r="F31" s="1">
        <v>139</v>
      </c>
      <c r="G31" s="1">
        <v>86</v>
      </c>
      <c r="H31" s="1">
        <v>144</v>
      </c>
      <c r="I31" s="1">
        <v>127</v>
      </c>
      <c r="J31" s="1">
        <v>169</v>
      </c>
      <c r="K31" s="1">
        <v>90</v>
      </c>
      <c r="L31" s="1">
        <v>53</v>
      </c>
      <c r="M31" s="21">
        <f t="shared" si="6"/>
        <v>-47.599999999999994</v>
      </c>
      <c r="N31" s="21">
        <f t="shared" si="7"/>
        <v>-60.599999999999994</v>
      </c>
      <c r="O31" s="21">
        <f t="shared" si="8"/>
        <v>-67.599999999999994</v>
      </c>
      <c r="P31" s="21">
        <f t="shared" si="9"/>
        <v>-63.599999999999994</v>
      </c>
      <c r="Q31" s="21">
        <f t="shared" si="10"/>
        <v>-38.599999999999994</v>
      </c>
      <c r="R31" s="21">
        <f t="shared" si="11"/>
        <v>59.400000000000006</v>
      </c>
      <c r="S31" s="21">
        <f t="shared" si="12"/>
        <v>6.4000000000000057</v>
      </c>
      <c r="T31" s="21">
        <f t="shared" si="13"/>
        <v>64.400000000000006</v>
      </c>
      <c r="U31" s="21">
        <f t="shared" si="14"/>
        <v>47.400000000000006</v>
      </c>
      <c r="V31" s="21">
        <f t="shared" si="15"/>
        <v>89.4</v>
      </c>
      <c r="W31" s="21">
        <f t="shared" si="16"/>
        <v>10.400000000000006</v>
      </c>
      <c r="X31" s="21">
        <f t="shared" si="17"/>
        <v>-26.599999999999994</v>
      </c>
      <c r="Y31" s="22">
        <f t="shared" si="28"/>
        <v>10453.199999999964</v>
      </c>
      <c r="Z31" s="22">
        <f t="shared" si="18"/>
        <v>10392.599999999964</v>
      </c>
      <c r="AA31" s="22">
        <f t="shared" si="19"/>
        <v>10324.999999999964</v>
      </c>
      <c r="AB31" s="22">
        <f t="shared" si="20"/>
        <v>10261.399999999963</v>
      </c>
      <c r="AC31" s="22">
        <f t="shared" si="31"/>
        <v>10222.799999999963</v>
      </c>
      <c r="AD31" s="22">
        <f t="shared" si="29"/>
        <v>10282.199999999963</v>
      </c>
      <c r="AE31" s="22">
        <f t="shared" si="22"/>
        <v>10288.599999999962</v>
      </c>
      <c r="AF31" s="22">
        <f t="shared" si="23"/>
        <v>10352.999999999962</v>
      </c>
      <c r="AG31" s="22">
        <f t="shared" si="24"/>
        <v>10400.399999999961</v>
      </c>
      <c r="AH31" s="22">
        <f t="shared" si="25"/>
        <v>10489.799999999961</v>
      </c>
      <c r="AI31" s="22">
        <f t="shared" si="32"/>
        <v>10500.199999999961</v>
      </c>
      <c r="AJ31" s="22">
        <f t="shared" si="30"/>
        <v>10473.59999999996</v>
      </c>
      <c r="AK31" s="27">
        <f t="shared" si="5"/>
        <v>100.79999999999981</v>
      </c>
      <c r="AL31" s="26">
        <f t="shared" si="27"/>
        <v>27</v>
      </c>
    </row>
    <row r="32" spans="1:38" x14ac:dyDescent="0.25">
      <c r="A32" s="1">
        <v>44</v>
      </c>
      <c r="B32" s="1">
        <v>28</v>
      </c>
      <c r="C32" s="1">
        <v>16</v>
      </c>
      <c r="D32" s="1">
        <v>15</v>
      </c>
      <c r="E32" s="1">
        <v>49</v>
      </c>
      <c r="F32" s="1">
        <v>46</v>
      </c>
      <c r="G32" s="1">
        <v>60</v>
      </c>
      <c r="H32" s="1">
        <v>141</v>
      </c>
      <c r="I32" s="1">
        <v>163</v>
      </c>
      <c r="J32" s="1">
        <v>137</v>
      </c>
      <c r="K32" s="1">
        <v>105</v>
      </c>
      <c r="L32" s="1">
        <v>46</v>
      </c>
      <c r="M32" s="21">
        <f t="shared" si="6"/>
        <v>-35.599999999999994</v>
      </c>
      <c r="N32" s="21">
        <f t="shared" si="7"/>
        <v>-51.599999999999994</v>
      </c>
      <c r="O32" s="21">
        <f t="shared" si="8"/>
        <v>-63.599999999999994</v>
      </c>
      <c r="P32" s="21">
        <f t="shared" si="9"/>
        <v>-64.599999999999994</v>
      </c>
      <c r="Q32" s="21">
        <f t="shared" si="10"/>
        <v>-30.599999999999994</v>
      </c>
      <c r="R32" s="21">
        <f t="shared" si="11"/>
        <v>-33.599999999999994</v>
      </c>
      <c r="S32" s="21">
        <f t="shared" si="12"/>
        <v>-19.599999999999994</v>
      </c>
      <c r="T32" s="21">
        <f t="shared" si="13"/>
        <v>61.400000000000006</v>
      </c>
      <c r="U32" s="21">
        <f t="shared" si="14"/>
        <v>83.4</v>
      </c>
      <c r="V32" s="21">
        <f t="shared" si="15"/>
        <v>57.400000000000006</v>
      </c>
      <c r="W32" s="21">
        <f t="shared" si="16"/>
        <v>25.400000000000006</v>
      </c>
      <c r="X32" s="21">
        <f t="shared" si="17"/>
        <v>-33.599999999999994</v>
      </c>
      <c r="Y32" s="22">
        <f t="shared" si="28"/>
        <v>10437.99999999996</v>
      </c>
      <c r="Z32" s="22">
        <f t="shared" si="18"/>
        <v>10386.39999999996</v>
      </c>
      <c r="AA32" s="22">
        <f t="shared" si="19"/>
        <v>10322.799999999959</v>
      </c>
      <c r="AB32" s="22">
        <f t="shared" si="20"/>
        <v>10258.199999999959</v>
      </c>
      <c r="AC32" s="22">
        <f t="shared" si="31"/>
        <v>10227.599999999959</v>
      </c>
      <c r="AD32" s="22">
        <f t="shared" si="29"/>
        <v>10193.999999999958</v>
      </c>
      <c r="AE32" s="22">
        <f t="shared" si="22"/>
        <v>10174.399999999958</v>
      </c>
      <c r="AF32" s="22">
        <f t="shared" si="23"/>
        <v>10235.799999999957</v>
      </c>
      <c r="AG32" s="22">
        <f t="shared" si="24"/>
        <v>10319.199999999957</v>
      </c>
      <c r="AH32" s="22">
        <f t="shared" si="25"/>
        <v>10376.599999999957</v>
      </c>
      <c r="AI32" s="22">
        <f t="shared" si="32"/>
        <v>10401.999999999956</v>
      </c>
      <c r="AJ32" s="22">
        <f t="shared" si="30"/>
        <v>10368.399999999956</v>
      </c>
      <c r="AK32" s="27">
        <f t="shared" si="5"/>
        <v>41.199999999999818</v>
      </c>
      <c r="AL32" s="26">
        <f t="shared" si="27"/>
        <v>28</v>
      </c>
    </row>
    <row r="33" spans="1:38" x14ac:dyDescent="0.25">
      <c r="A33" s="1">
        <v>17</v>
      </c>
      <c r="B33" s="1">
        <v>14</v>
      </c>
      <c r="C33" s="1">
        <v>12</v>
      </c>
      <c r="D33" s="1">
        <v>22</v>
      </c>
      <c r="E33" s="1">
        <v>26</v>
      </c>
      <c r="F33" s="1">
        <v>80</v>
      </c>
      <c r="G33" s="1">
        <v>451</v>
      </c>
      <c r="H33" s="1">
        <v>271</v>
      </c>
      <c r="I33" s="1">
        <v>305</v>
      </c>
      <c r="J33" s="1">
        <v>421</v>
      </c>
      <c r="K33" s="1">
        <v>178</v>
      </c>
      <c r="L33" s="1">
        <v>91</v>
      </c>
      <c r="M33" s="21">
        <f t="shared" si="6"/>
        <v>-62.599999999999994</v>
      </c>
      <c r="N33" s="21">
        <f t="shared" si="7"/>
        <v>-65.599999999999994</v>
      </c>
      <c r="O33" s="21">
        <f t="shared" si="8"/>
        <v>-67.599999999999994</v>
      </c>
      <c r="P33" s="21">
        <f t="shared" si="9"/>
        <v>-57.599999999999994</v>
      </c>
      <c r="Q33" s="21">
        <f t="shared" si="10"/>
        <v>-53.599999999999994</v>
      </c>
      <c r="R33" s="21">
        <f t="shared" si="11"/>
        <v>0.40000000000000568</v>
      </c>
      <c r="S33" s="21">
        <f t="shared" si="12"/>
        <v>371.4</v>
      </c>
      <c r="T33" s="21">
        <f t="shared" si="13"/>
        <v>191.4</v>
      </c>
      <c r="U33" s="21">
        <f t="shared" si="14"/>
        <v>225.4</v>
      </c>
      <c r="V33" s="21">
        <f t="shared" si="15"/>
        <v>341.4</v>
      </c>
      <c r="W33" s="21">
        <f t="shared" si="16"/>
        <v>98.4</v>
      </c>
      <c r="X33" s="21">
        <f t="shared" si="17"/>
        <v>11.400000000000006</v>
      </c>
      <c r="Y33" s="22">
        <f t="shared" si="28"/>
        <v>10305.799999999956</v>
      </c>
      <c r="Z33" s="22">
        <f t="shared" si="18"/>
        <v>10240.199999999955</v>
      </c>
      <c r="AA33" s="22">
        <f t="shared" si="19"/>
        <v>10172.599999999955</v>
      </c>
      <c r="AB33" s="22">
        <f t="shared" si="20"/>
        <v>10114.999999999955</v>
      </c>
      <c r="AC33" s="22">
        <f t="shared" si="31"/>
        <v>10061.399999999954</v>
      </c>
      <c r="AD33" s="22">
        <f t="shared" si="29"/>
        <v>10061.799999999954</v>
      </c>
      <c r="AE33" s="22">
        <f t="shared" si="22"/>
        <v>10433.199999999953</v>
      </c>
      <c r="AF33" s="22">
        <f t="shared" si="23"/>
        <v>10624.599999999953</v>
      </c>
      <c r="AG33" s="22">
        <f t="shared" si="24"/>
        <v>10849.999999999953</v>
      </c>
      <c r="AH33" s="22">
        <f t="shared" si="25"/>
        <v>11191.399999999952</v>
      </c>
      <c r="AI33" s="22">
        <f t="shared" si="32"/>
        <v>11289.799999999952</v>
      </c>
      <c r="AJ33" s="22">
        <f t="shared" si="30"/>
        <v>11301.199999999952</v>
      </c>
      <c r="AK33" s="27">
        <f t="shared" si="5"/>
        <v>-12.400000000000176</v>
      </c>
      <c r="AL33" s="26">
        <f t="shared" si="27"/>
        <v>29</v>
      </c>
    </row>
    <row r="34" spans="1:38" x14ac:dyDescent="0.25">
      <c r="A34" s="1">
        <v>32</v>
      </c>
      <c r="B34" s="1">
        <v>15</v>
      </c>
      <c r="C34" s="1">
        <v>14</v>
      </c>
      <c r="D34" s="1">
        <v>16</v>
      </c>
      <c r="E34" s="1">
        <v>19</v>
      </c>
      <c r="F34" s="1">
        <v>22</v>
      </c>
      <c r="G34" s="1">
        <v>28</v>
      </c>
      <c r="H34" s="1">
        <v>67</v>
      </c>
      <c r="I34" s="1">
        <v>152</v>
      </c>
      <c r="J34" s="1">
        <v>78</v>
      </c>
      <c r="K34" s="1">
        <v>62</v>
      </c>
      <c r="L34" s="1">
        <v>48</v>
      </c>
      <c r="M34" s="21">
        <f t="shared" si="6"/>
        <v>-47.599999999999994</v>
      </c>
      <c r="N34" s="21">
        <f t="shared" si="7"/>
        <v>-64.599999999999994</v>
      </c>
      <c r="O34" s="21">
        <f t="shared" si="8"/>
        <v>-65.599999999999994</v>
      </c>
      <c r="P34" s="21">
        <f t="shared" si="9"/>
        <v>-63.599999999999994</v>
      </c>
      <c r="Q34" s="21">
        <f t="shared" si="10"/>
        <v>-60.599999999999994</v>
      </c>
      <c r="R34" s="21">
        <f t="shared" si="11"/>
        <v>-57.599999999999994</v>
      </c>
      <c r="S34" s="21">
        <f t="shared" si="12"/>
        <v>-51.599999999999994</v>
      </c>
      <c r="T34" s="21">
        <f t="shared" si="13"/>
        <v>-12.599999999999994</v>
      </c>
      <c r="U34" s="21">
        <f t="shared" si="14"/>
        <v>72.400000000000006</v>
      </c>
      <c r="V34" s="21">
        <f t="shared" si="15"/>
        <v>-1.5999999999999943</v>
      </c>
      <c r="W34" s="21">
        <f t="shared" si="16"/>
        <v>-17.599999999999994</v>
      </c>
      <c r="X34" s="21">
        <f t="shared" si="17"/>
        <v>-31.599999999999994</v>
      </c>
      <c r="Y34" s="22">
        <f t="shared" si="28"/>
        <v>11253.599999999951</v>
      </c>
      <c r="Z34" s="22">
        <f t="shared" si="18"/>
        <v>11188.999999999951</v>
      </c>
      <c r="AA34" s="22">
        <f t="shared" si="19"/>
        <v>11123.399999999951</v>
      </c>
      <c r="AB34" s="22">
        <f t="shared" si="20"/>
        <v>11059.79999999995</v>
      </c>
      <c r="AC34" s="22">
        <f t="shared" si="31"/>
        <v>10999.19999999995</v>
      </c>
      <c r="AD34" s="22">
        <f t="shared" si="29"/>
        <v>10941.599999999949</v>
      </c>
      <c r="AE34" s="22">
        <f t="shared" si="22"/>
        <v>10889.999999999949</v>
      </c>
      <c r="AF34" s="22">
        <f t="shared" si="23"/>
        <v>10877.399999999949</v>
      </c>
      <c r="AG34" s="22">
        <f t="shared" si="24"/>
        <v>10949.799999999948</v>
      </c>
      <c r="AH34" s="22">
        <f t="shared" si="25"/>
        <v>10948.199999999948</v>
      </c>
      <c r="AI34" s="22">
        <f t="shared" si="32"/>
        <v>10930.599999999948</v>
      </c>
      <c r="AJ34" s="22">
        <f t="shared" si="30"/>
        <v>10898.999999999947</v>
      </c>
      <c r="AK34" s="27">
        <f t="shared" si="5"/>
        <v>-48.000000000000171</v>
      </c>
      <c r="AL34" s="26">
        <f t="shared" si="27"/>
        <v>30</v>
      </c>
    </row>
    <row r="35" spans="1:38" x14ac:dyDescent="0.25">
      <c r="A35" s="1">
        <v>15</v>
      </c>
      <c r="B35" s="1">
        <v>14</v>
      </c>
      <c r="C35" s="1">
        <v>15</v>
      </c>
      <c r="D35" s="1">
        <v>12</v>
      </c>
      <c r="E35" s="1">
        <v>25</v>
      </c>
      <c r="F35" s="1">
        <v>44</v>
      </c>
      <c r="G35" s="1">
        <v>68</v>
      </c>
      <c r="H35" s="1">
        <v>136</v>
      </c>
      <c r="I35" s="1">
        <v>212</v>
      </c>
      <c r="J35" s="1">
        <v>242</v>
      </c>
      <c r="K35" s="1">
        <v>152</v>
      </c>
      <c r="L35" s="1">
        <v>204</v>
      </c>
      <c r="M35" s="21">
        <f t="shared" si="6"/>
        <v>-64.599999999999994</v>
      </c>
      <c r="N35" s="21">
        <f t="shared" si="7"/>
        <v>-65.599999999999994</v>
      </c>
      <c r="O35" s="21">
        <f t="shared" si="8"/>
        <v>-64.599999999999994</v>
      </c>
      <c r="P35" s="21">
        <f t="shared" si="9"/>
        <v>-67.599999999999994</v>
      </c>
      <c r="Q35" s="21">
        <f t="shared" si="10"/>
        <v>-54.599999999999994</v>
      </c>
      <c r="R35" s="21">
        <f t="shared" si="11"/>
        <v>-35.599999999999994</v>
      </c>
      <c r="S35" s="21">
        <f t="shared" si="12"/>
        <v>-11.599999999999994</v>
      </c>
      <c r="T35" s="21">
        <f t="shared" si="13"/>
        <v>56.400000000000006</v>
      </c>
      <c r="U35" s="21">
        <f t="shared" si="14"/>
        <v>132.4</v>
      </c>
      <c r="V35" s="21">
        <f t="shared" si="15"/>
        <v>162.4</v>
      </c>
      <c r="W35" s="21">
        <f t="shared" si="16"/>
        <v>72.400000000000006</v>
      </c>
      <c r="X35" s="21">
        <f t="shared" si="17"/>
        <v>124.4</v>
      </c>
      <c r="Y35" s="22">
        <f t="shared" si="28"/>
        <v>10834.399999999947</v>
      </c>
      <c r="Z35" s="22">
        <f t="shared" si="18"/>
        <v>10768.799999999947</v>
      </c>
      <c r="AA35" s="22">
        <f t="shared" si="19"/>
        <v>10704.199999999946</v>
      </c>
      <c r="AB35" s="22">
        <f t="shared" si="20"/>
        <v>10636.599999999946</v>
      </c>
      <c r="AC35" s="22">
        <f t="shared" si="31"/>
        <v>10581.999999999945</v>
      </c>
      <c r="AD35" s="22">
        <f t="shared" si="29"/>
        <v>10546.399999999945</v>
      </c>
      <c r="AE35" s="22">
        <f t="shared" si="22"/>
        <v>10534.799999999945</v>
      </c>
      <c r="AF35" s="22">
        <f t="shared" si="23"/>
        <v>10591.199999999944</v>
      </c>
      <c r="AG35" s="22">
        <f t="shared" si="24"/>
        <v>10723.599999999944</v>
      </c>
      <c r="AH35" s="22">
        <f t="shared" si="25"/>
        <v>10885.999999999944</v>
      </c>
      <c r="AI35" s="22">
        <f t="shared" si="32"/>
        <v>10958.399999999943</v>
      </c>
      <c r="AJ35" s="22">
        <f t="shared" si="30"/>
        <v>11082.799999999943</v>
      </c>
      <c r="AK35" s="27">
        <f t="shared" si="5"/>
        <v>-80.600000000000165</v>
      </c>
      <c r="AL35" s="26">
        <f t="shared" si="27"/>
        <v>31</v>
      </c>
    </row>
    <row r="36" spans="1:38" x14ac:dyDescent="0.25">
      <c r="A36" s="1">
        <v>58</v>
      </c>
      <c r="B36" s="1">
        <v>22</v>
      </c>
      <c r="C36" s="1">
        <v>16</v>
      </c>
      <c r="D36" s="1">
        <v>15</v>
      </c>
      <c r="E36" s="1">
        <v>15</v>
      </c>
      <c r="F36" s="1">
        <v>15</v>
      </c>
      <c r="G36" s="1">
        <v>20</v>
      </c>
      <c r="H36" s="1">
        <v>35</v>
      </c>
      <c r="I36" s="1">
        <v>52</v>
      </c>
      <c r="J36" s="1">
        <v>91</v>
      </c>
      <c r="K36" s="1">
        <v>20</v>
      </c>
      <c r="L36" s="1">
        <v>10</v>
      </c>
      <c r="M36" s="21">
        <f t="shared" si="6"/>
        <v>-21.599999999999994</v>
      </c>
      <c r="N36" s="21">
        <f t="shared" si="7"/>
        <v>-57.599999999999994</v>
      </c>
      <c r="O36" s="21">
        <f t="shared" si="8"/>
        <v>-63.599999999999994</v>
      </c>
      <c r="P36" s="21">
        <f t="shared" si="9"/>
        <v>-64.599999999999994</v>
      </c>
      <c r="Q36" s="21">
        <f t="shared" si="10"/>
        <v>-64.599999999999994</v>
      </c>
      <c r="R36" s="21">
        <f t="shared" si="11"/>
        <v>-64.599999999999994</v>
      </c>
      <c r="S36" s="21">
        <f t="shared" si="12"/>
        <v>-59.599999999999994</v>
      </c>
      <c r="T36" s="21">
        <f t="shared" si="13"/>
        <v>-44.599999999999994</v>
      </c>
      <c r="U36" s="21">
        <f t="shared" si="14"/>
        <v>-27.599999999999994</v>
      </c>
      <c r="V36" s="21">
        <f t="shared" si="15"/>
        <v>11.400000000000006</v>
      </c>
      <c r="W36" s="21">
        <f t="shared" si="16"/>
        <v>-59.599999999999994</v>
      </c>
      <c r="X36" s="21">
        <f t="shared" si="17"/>
        <v>-69.599999999999994</v>
      </c>
      <c r="Y36" s="22">
        <f t="shared" si="28"/>
        <v>11061.199999999943</v>
      </c>
      <c r="Z36" s="22">
        <f t="shared" si="18"/>
        <v>11003.599999999942</v>
      </c>
      <c r="AA36" s="22">
        <f t="shared" si="19"/>
        <v>10939.999999999942</v>
      </c>
      <c r="AB36" s="22">
        <f t="shared" si="20"/>
        <v>10875.399999999941</v>
      </c>
      <c r="AC36" s="22">
        <f t="shared" si="31"/>
        <v>10810.799999999941</v>
      </c>
      <c r="AD36" s="22">
        <f t="shared" si="29"/>
        <v>10746.199999999941</v>
      </c>
      <c r="AE36" s="22">
        <f t="shared" si="22"/>
        <v>10686.59999999994</v>
      </c>
      <c r="AF36" s="22">
        <f t="shared" si="23"/>
        <v>10641.99999999994</v>
      </c>
      <c r="AG36" s="22">
        <f t="shared" si="24"/>
        <v>10614.39999999994</v>
      </c>
      <c r="AH36" s="22">
        <f t="shared" si="25"/>
        <v>10625.799999999939</v>
      </c>
      <c r="AI36" s="22">
        <f t="shared" si="32"/>
        <v>10566.199999999939</v>
      </c>
      <c r="AJ36" s="22">
        <f t="shared" si="30"/>
        <v>10496.599999999939</v>
      </c>
      <c r="AK36" s="27">
        <f t="shared" si="5"/>
        <v>-102.20000000000016</v>
      </c>
      <c r="AL36" s="26">
        <f t="shared" si="27"/>
        <v>32</v>
      </c>
    </row>
    <row r="37" spans="1:38" x14ac:dyDescent="0.25">
      <c r="A37" s="1">
        <v>7</v>
      </c>
      <c r="B37" s="1">
        <v>2</v>
      </c>
      <c r="C37" s="1">
        <v>1</v>
      </c>
      <c r="D37" s="1">
        <v>6</v>
      </c>
      <c r="E37" s="1">
        <v>80</v>
      </c>
      <c r="F37" s="1">
        <v>128</v>
      </c>
      <c r="G37" s="1">
        <v>51</v>
      </c>
      <c r="H37" s="1">
        <v>222</v>
      </c>
      <c r="I37" s="1">
        <v>155</v>
      </c>
      <c r="J37" s="1">
        <v>342</v>
      </c>
      <c r="K37" s="1">
        <v>163</v>
      </c>
      <c r="L37" s="1">
        <v>73</v>
      </c>
      <c r="M37" s="21">
        <f t="shared" si="6"/>
        <v>-72.599999999999994</v>
      </c>
      <c r="N37" s="21">
        <f t="shared" si="7"/>
        <v>-77.599999999999994</v>
      </c>
      <c r="O37" s="21">
        <f t="shared" si="8"/>
        <v>-78.599999999999994</v>
      </c>
      <c r="P37" s="21">
        <f t="shared" si="9"/>
        <v>-73.599999999999994</v>
      </c>
      <c r="Q37" s="21">
        <f t="shared" si="10"/>
        <v>0.40000000000000568</v>
      </c>
      <c r="R37" s="21">
        <f t="shared" si="11"/>
        <v>48.400000000000006</v>
      </c>
      <c r="S37" s="21">
        <f t="shared" si="12"/>
        <v>-28.599999999999994</v>
      </c>
      <c r="T37" s="21">
        <f t="shared" si="13"/>
        <v>142.4</v>
      </c>
      <c r="U37" s="21">
        <f t="shared" si="14"/>
        <v>75.400000000000006</v>
      </c>
      <c r="V37" s="21">
        <f t="shared" si="15"/>
        <v>262.39999999999998</v>
      </c>
      <c r="W37" s="21">
        <f t="shared" si="16"/>
        <v>83.4</v>
      </c>
      <c r="X37" s="21">
        <f t="shared" si="17"/>
        <v>-6.5999999999999943</v>
      </c>
      <c r="Y37" s="22">
        <f t="shared" si="28"/>
        <v>10423.999999999938</v>
      </c>
      <c r="Z37" s="22">
        <f t="shared" si="18"/>
        <v>10346.399999999938</v>
      </c>
      <c r="AA37" s="22">
        <f t="shared" si="19"/>
        <v>10267.799999999937</v>
      </c>
      <c r="AB37" s="22">
        <f t="shared" si="20"/>
        <v>10194.199999999937</v>
      </c>
      <c r="AC37" s="22">
        <f t="shared" si="31"/>
        <v>10194.599999999937</v>
      </c>
      <c r="AD37" s="22">
        <f t="shared" si="29"/>
        <v>10242.999999999936</v>
      </c>
      <c r="AE37" s="22">
        <f t="shared" si="22"/>
        <v>10214.399999999936</v>
      </c>
      <c r="AF37" s="22">
        <f t="shared" si="23"/>
        <v>10356.799999999936</v>
      </c>
      <c r="AG37" s="22">
        <f t="shared" si="24"/>
        <v>10432.199999999935</v>
      </c>
      <c r="AH37" s="22">
        <f t="shared" si="25"/>
        <v>10694.599999999935</v>
      </c>
      <c r="AI37" s="22">
        <f t="shared" si="32"/>
        <v>10777.999999999935</v>
      </c>
      <c r="AJ37" s="22">
        <f t="shared" si="30"/>
        <v>10771.399999999934</v>
      </c>
      <c r="AK37" s="27">
        <f t="shared" si="5"/>
        <v>-90.800000000000153</v>
      </c>
      <c r="AL37" s="26">
        <f t="shared" si="27"/>
        <v>33</v>
      </c>
    </row>
    <row r="38" spans="1:38" x14ac:dyDescent="0.25">
      <c r="A38" s="1">
        <v>35</v>
      </c>
      <c r="B38" s="1">
        <v>20</v>
      </c>
      <c r="C38" s="1">
        <v>27</v>
      </c>
      <c r="D38" s="1">
        <v>42</v>
      </c>
      <c r="E38" s="1">
        <v>43</v>
      </c>
      <c r="F38" s="1">
        <v>84</v>
      </c>
      <c r="G38" s="1">
        <v>178</v>
      </c>
      <c r="H38" s="1">
        <v>132</v>
      </c>
      <c r="I38" s="1">
        <v>197</v>
      </c>
      <c r="J38" s="1">
        <v>115</v>
      </c>
      <c r="K38" s="1">
        <v>75</v>
      </c>
      <c r="L38" s="1">
        <v>62</v>
      </c>
      <c r="M38" s="21">
        <f t="shared" si="6"/>
        <v>-44.599999999999994</v>
      </c>
      <c r="N38" s="21">
        <f t="shared" si="7"/>
        <v>-59.599999999999994</v>
      </c>
      <c r="O38" s="21">
        <f t="shared" si="8"/>
        <v>-52.599999999999994</v>
      </c>
      <c r="P38" s="21">
        <f t="shared" si="9"/>
        <v>-37.599999999999994</v>
      </c>
      <c r="Q38" s="21">
        <f t="shared" si="10"/>
        <v>-36.599999999999994</v>
      </c>
      <c r="R38" s="21">
        <f t="shared" si="11"/>
        <v>4.4000000000000057</v>
      </c>
      <c r="S38" s="21">
        <f t="shared" si="12"/>
        <v>98.4</v>
      </c>
      <c r="T38" s="21">
        <f t="shared" si="13"/>
        <v>52.400000000000006</v>
      </c>
      <c r="U38" s="21">
        <f t="shared" si="14"/>
        <v>117.4</v>
      </c>
      <c r="V38" s="21">
        <f t="shared" si="15"/>
        <v>35.400000000000006</v>
      </c>
      <c r="W38" s="21">
        <f t="shared" si="16"/>
        <v>-4.5999999999999943</v>
      </c>
      <c r="X38" s="21">
        <f t="shared" si="17"/>
        <v>-17.599999999999994</v>
      </c>
      <c r="Y38" s="22">
        <f>AJ37+M38</f>
        <v>10726.799999999934</v>
      </c>
      <c r="Z38" s="22">
        <f>Y38+N38</f>
        <v>10667.199999999933</v>
      </c>
      <c r="AA38" s="22">
        <f t="shared" si="19"/>
        <v>10614.599999999933</v>
      </c>
      <c r="AB38" s="22">
        <f t="shared" si="20"/>
        <v>10576.999999999933</v>
      </c>
      <c r="AC38" s="22">
        <f t="shared" si="31"/>
        <v>10540.399999999932</v>
      </c>
      <c r="AD38" s="22">
        <f t="shared" si="29"/>
        <v>10544.799999999932</v>
      </c>
      <c r="AE38" s="22">
        <f t="shared" si="22"/>
        <v>10643.199999999932</v>
      </c>
      <c r="AF38" s="22">
        <f t="shared" si="23"/>
        <v>10695.599999999931</v>
      </c>
      <c r="AG38" s="22">
        <f t="shared" si="24"/>
        <v>10812.999999999931</v>
      </c>
      <c r="AH38" s="22">
        <f t="shared" si="25"/>
        <v>10848.399999999931</v>
      </c>
      <c r="AI38" s="22">
        <f t="shared" si="32"/>
        <v>10843.79999999993</v>
      </c>
      <c r="AJ38" s="22">
        <f>AI38+X38</f>
        <v>10826.19999999993</v>
      </c>
      <c r="AK38" s="27">
        <f t="shared" si="5"/>
        <v>-118.40000000000015</v>
      </c>
      <c r="AL38" s="26">
        <f t="shared" si="27"/>
        <v>34</v>
      </c>
    </row>
    <row r="39" spans="1:38" x14ac:dyDescent="0.25">
      <c r="E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AK39" s="27">
        <f t="shared" si="5"/>
        <v>-179.00000000000014</v>
      </c>
      <c r="AL39" s="26">
        <f t="shared" si="27"/>
        <v>35</v>
      </c>
    </row>
    <row r="40" spans="1:38" x14ac:dyDescent="0.25">
      <c r="E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AK40" s="27">
        <f t="shared" si="5"/>
        <v>-249.60000000000014</v>
      </c>
      <c r="AL40" s="26">
        <f t="shared" si="27"/>
        <v>36</v>
      </c>
    </row>
    <row r="41" spans="1:38" x14ac:dyDescent="0.25">
      <c r="E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AK41" s="27">
        <f t="shared" si="5"/>
        <v>-323.20000000000016</v>
      </c>
      <c r="AL41" s="26">
        <f t="shared" si="27"/>
        <v>37</v>
      </c>
    </row>
    <row r="42" spans="1:38" x14ac:dyDescent="0.25">
      <c r="E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AK42" s="27">
        <f t="shared" si="5"/>
        <v>-358.80000000000018</v>
      </c>
      <c r="AL42" s="26">
        <f t="shared" si="27"/>
        <v>38</v>
      </c>
    </row>
    <row r="43" spans="1:38" x14ac:dyDescent="0.25">
      <c r="E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AK43" s="27">
        <f t="shared" si="5"/>
        <v>-259.4000000000002</v>
      </c>
      <c r="AL43" s="26">
        <f t="shared" si="27"/>
        <v>39</v>
      </c>
    </row>
    <row r="44" spans="1:38" x14ac:dyDescent="0.25">
      <c r="E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AK44" s="27">
        <f t="shared" si="5"/>
        <v>-209.0000000000002</v>
      </c>
      <c r="AL44" s="26">
        <f t="shared" si="27"/>
        <v>40</v>
      </c>
    </row>
    <row r="45" spans="1:38" x14ac:dyDescent="0.25">
      <c r="E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AK45" s="27">
        <f t="shared" si="5"/>
        <v>-194.60000000000019</v>
      </c>
      <c r="AL45" s="26">
        <f t="shared" si="27"/>
        <v>41</v>
      </c>
    </row>
    <row r="46" spans="1:38" x14ac:dyDescent="0.25">
      <c r="E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AK46" s="27">
        <f t="shared" si="5"/>
        <v>-91.200000000000188</v>
      </c>
      <c r="AL46" s="26">
        <f t="shared" si="27"/>
        <v>42</v>
      </c>
    </row>
    <row r="47" spans="1:38" x14ac:dyDescent="0.25">
      <c r="E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AK47" s="27">
        <f t="shared" si="5"/>
        <v>8.1999999999998181</v>
      </c>
      <c r="AL47" s="26">
        <f t="shared" si="27"/>
        <v>43</v>
      </c>
    </row>
    <row r="48" spans="1:38" x14ac:dyDescent="0.25">
      <c r="E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AK48" s="27">
        <f t="shared" si="5"/>
        <v>323.5999999999998</v>
      </c>
      <c r="AL48" s="26">
        <f t="shared" si="27"/>
        <v>44</v>
      </c>
    </row>
    <row r="49" spans="5:38" x14ac:dyDescent="0.25">
      <c r="E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AK49" s="27">
        <f t="shared" si="5"/>
        <v>561.99999999999977</v>
      </c>
      <c r="AL49" s="26">
        <f t="shared" si="27"/>
        <v>45</v>
      </c>
    </row>
    <row r="50" spans="5:38" x14ac:dyDescent="0.25">
      <c r="E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AK50" s="27">
        <f t="shared" si="5"/>
        <v>845.39999999999975</v>
      </c>
      <c r="AL50" s="26">
        <f t="shared" si="27"/>
        <v>46</v>
      </c>
    </row>
    <row r="51" spans="5:38" x14ac:dyDescent="0.25">
      <c r="E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AK51" s="27">
        <f t="shared" si="5"/>
        <v>1041.7999999999997</v>
      </c>
      <c r="AL51" s="26">
        <f t="shared" si="27"/>
        <v>47</v>
      </c>
    </row>
    <row r="52" spans="5:38" x14ac:dyDescent="0.25">
      <c r="E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AK52" s="27">
        <f t="shared" si="5"/>
        <v>1061.1999999999998</v>
      </c>
      <c r="AL52" s="26">
        <f t="shared" si="27"/>
        <v>48</v>
      </c>
    </row>
    <row r="53" spans="5:38" x14ac:dyDescent="0.25">
      <c r="E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AK53" s="27">
        <f t="shared" si="5"/>
        <v>1024.5999999999999</v>
      </c>
      <c r="AL53" s="26">
        <f t="shared" si="27"/>
        <v>49</v>
      </c>
    </row>
    <row r="54" spans="5:38" x14ac:dyDescent="0.25">
      <c r="E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AK54" s="27">
        <f t="shared" si="5"/>
        <v>963.99999999999989</v>
      </c>
      <c r="AL54" s="26">
        <f t="shared" si="27"/>
        <v>50</v>
      </c>
    </row>
    <row r="55" spans="5:38" x14ac:dyDescent="0.25">
      <c r="E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AK55" s="27">
        <f t="shared" si="5"/>
        <v>898.39999999999986</v>
      </c>
      <c r="AL55" s="26">
        <f t="shared" si="27"/>
        <v>51</v>
      </c>
    </row>
    <row r="56" spans="5:38" x14ac:dyDescent="0.25">
      <c r="E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AK56" s="27">
        <f t="shared" si="5"/>
        <v>851.79999999999984</v>
      </c>
      <c r="AL56" s="26">
        <f t="shared" si="27"/>
        <v>52</v>
      </c>
    </row>
    <row r="57" spans="5:38" x14ac:dyDescent="0.25">
      <c r="E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AK57" s="27">
        <f t="shared" si="5"/>
        <v>816.19999999999982</v>
      </c>
      <c r="AL57" s="26">
        <f t="shared" si="27"/>
        <v>53</v>
      </c>
    </row>
    <row r="58" spans="5:38" x14ac:dyDescent="0.25">
      <c r="E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AK58" s="27">
        <f t="shared" si="5"/>
        <v>780.5999999999998</v>
      </c>
      <c r="AL58" s="26">
        <f t="shared" si="27"/>
        <v>54</v>
      </c>
    </row>
    <row r="59" spans="5:38" x14ac:dyDescent="0.25">
      <c r="E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AK59" s="27">
        <f t="shared" si="5"/>
        <v>742.99999999999977</v>
      </c>
      <c r="AL59" s="26">
        <f t="shared" si="27"/>
        <v>55</v>
      </c>
    </row>
    <row r="60" spans="5:38" x14ac:dyDescent="0.25">
      <c r="E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AK60" s="27">
        <f t="shared" si="5"/>
        <v>723.39999999999975</v>
      </c>
      <c r="AL60" s="26">
        <f t="shared" si="27"/>
        <v>56</v>
      </c>
    </row>
    <row r="61" spans="5:38" x14ac:dyDescent="0.25">
      <c r="E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AK61" s="27">
        <f t="shared" si="5"/>
        <v>736.79999999999973</v>
      </c>
      <c r="AL61" s="26">
        <f t="shared" si="27"/>
        <v>57</v>
      </c>
    </row>
    <row r="62" spans="5:38" x14ac:dyDescent="0.25">
      <c r="E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AK62" s="27">
        <f t="shared" si="5"/>
        <v>715.1999999999997</v>
      </c>
      <c r="AL62" s="26">
        <f t="shared" si="27"/>
        <v>58</v>
      </c>
    </row>
    <row r="63" spans="5:38" x14ac:dyDescent="0.25">
      <c r="E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AK63" s="27">
        <f t="shared" si="5"/>
        <v>666.59999999999968</v>
      </c>
      <c r="AL63" s="26">
        <f t="shared" si="27"/>
        <v>59</v>
      </c>
    </row>
    <row r="64" spans="5:38" x14ac:dyDescent="0.25">
      <c r="E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AK64" s="27">
        <f t="shared" si="5"/>
        <v>614.99999999999966</v>
      </c>
      <c r="AL64" s="26">
        <f t="shared" si="27"/>
        <v>60</v>
      </c>
    </row>
    <row r="65" spans="5:38" x14ac:dyDescent="0.25">
      <c r="E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AK65" s="27">
        <f t="shared" si="5"/>
        <v>623.39999999999964</v>
      </c>
      <c r="AL65" s="26">
        <f t="shared" si="27"/>
        <v>61</v>
      </c>
    </row>
    <row r="66" spans="5:38" x14ac:dyDescent="0.25">
      <c r="E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AK66" s="27">
        <f t="shared" si="5"/>
        <v>565.79999999999961</v>
      </c>
      <c r="AL66" s="26">
        <f t="shared" si="27"/>
        <v>62</v>
      </c>
    </row>
    <row r="67" spans="5:38" x14ac:dyDescent="0.25">
      <c r="E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AK67" s="27">
        <f t="shared" si="5"/>
        <v>532.19999999999959</v>
      </c>
      <c r="AL67" s="26">
        <f t="shared" si="27"/>
        <v>63</v>
      </c>
    </row>
    <row r="68" spans="5:38" x14ac:dyDescent="0.25">
      <c r="E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AK68" s="27">
        <f t="shared" si="5"/>
        <v>479.59999999999957</v>
      </c>
      <c r="AL68" s="26">
        <f t="shared" si="27"/>
        <v>64</v>
      </c>
    </row>
    <row r="69" spans="5:38" x14ac:dyDescent="0.25">
      <c r="E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AK69" s="27">
        <f t="shared" ref="AK69:AK132" si="33">INDEX(newdata3,1+INT((ROW(A65)-1)/COLUMNS(newdata3)),MOD(ROW(A65)-1+COLUMNS(newdata3),COLUMNS(newdata3))+1)</f>
        <v>419.99999999999955</v>
      </c>
      <c r="AL69" s="26">
        <f t="shared" si="27"/>
        <v>65</v>
      </c>
    </row>
    <row r="70" spans="5:38" x14ac:dyDescent="0.25">
      <c r="E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AK70" s="27">
        <f t="shared" si="33"/>
        <v>372.39999999999952</v>
      </c>
      <c r="AL70" s="26">
        <f t="shared" ref="AL70:AL133" si="34">AL69+1</f>
        <v>66</v>
      </c>
    </row>
    <row r="71" spans="5:38" x14ac:dyDescent="0.25">
      <c r="E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AK71" s="27">
        <f t="shared" si="33"/>
        <v>393.7999999999995</v>
      </c>
      <c r="AL71" s="26">
        <f t="shared" si="34"/>
        <v>67</v>
      </c>
    </row>
    <row r="72" spans="5:38" x14ac:dyDescent="0.25">
      <c r="E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AK72" s="27">
        <f t="shared" si="33"/>
        <v>377.19999999999948</v>
      </c>
      <c r="AL72" s="26">
        <f t="shared" si="34"/>
        <v>68</v>
      </c>
    </row>
    <row r="73" spans="5:38" x14ac:dyDescent="0.25">
      <c r="E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AK73" s="27">
        <f t="shared" si="33"/>
        <v>397.59999999999945</v>
      </c>
      <c r="AL73" s="26">
        <f t="shared" si="34"/>
        <v>69</v>
      </c>
    </row>
    <row r="74" spans="5:38" x14ac:dyDescent="0.25">
      <c r="E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AK74" s="27">
        <f t="shared" si="33"/>
        <v>453.99999999999943</v>
      </c>
      <c r="AL74" s="26">
        <f t="shared" si="34"/>
        <v>70</v>
      </c>
    </row>
    <row r="75" spans="5:38" x14ac:dyDescent="0.25">
      <c r="E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AK75" s="27">
        <f t="shared" si="33"/>
        <v>426.39999999999941</v>
      </c>
      <c r="AL75" s="26">
        <f t="shared" si="34"/>
        <v>71</v>
      </c>
    </row>
    <row r="76" spans="5:38" x14ac:dyDescent="0.25">
      <c r="E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AK76" s="27">
        <f t="shared" si="33"/>
        <v>369.79999999999939</v>
      </c>
      <c r="AL76" s="26">
        <f t="shared" si="34"/>
        <v>72</v>
      </c>
    </row>
    <row r="77" spans="5:38" x14ac:dyDescent="0.25">
      <c r="E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AK77" s="27">
        <f t="shared" si="33"/>
        <v>304.19999999999936</v>
      </c>
      <c r="AL77" s="26">
        <f t="shared" si="34"/>
        <v>73</v>
      </c>
    </row>
    <row r="78" spans="5:38" x14ac:dyDescent="0.25">
      <c r="E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AK78" s="27">
        <f t="shared" si="33"/>
        <v>236.59999999999937</v>
      </c>
      <c r="AL78" s="26">
        <f t="shared" si="34"/>
        <v>74</v>
      </c>
    </row>
    <row r="79" spans="5:38" x14ac:dyDescent="0.25">
      <c r="E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AK79" s="27">
        <f t="shared" si="33"/>
        <v>168.99999999999937</v>
      </c>
      <c r="AL79" s="26">
        <f t="shared" si="34"/>
        <v>75</v>
      </c>
    </row>
    <row r="80" spans="5:38" x14ac:dyDescent="0.25">
      <c r="E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AK80" s="27">
        <f t="shared" si="33"/>
        <v>101.39999999999938</v>
      </c>
      <c r="AL80" s="26">
        <f t="shared" si="34"/>
        <v>76</v>
      </c>
    </row>
    <row r="81" spans="5:40" x14ac:dyDescent="0.25">
      <c r="E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AK81" s="27">
        <f t="shared" si="33"/>
        <v>133.79999999999939</v>
      </c>
      <c r="AL81" s="26">
        <f t="shared" si="34"/>
        <v>77</v>
      </c>
    </row>
    <row r="82" spans="5:40" x14ac:dyDescent="0.25">
      <c r="E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AK82" s="27">
        <f t="shared" si="33"/>
        <v>203.19999999999939</v>
      </c>
      <c r="AL82" s="26">
        <f t="shared" si="34"/>
        <v>78</v>
      </c>
    </row>
    <row r="83" spans="5:40" x14ac:dyDescent="0.25">
      <c r="E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AK83" s="27">
        <f t="shared" si="33"/>
        <v>470.59999999999934</v>
      </c>
      <c r="AL83" s="26">
        <f t="shared" si="34"/>
        <v>79</v>
      </c>
      <c r="AN83"/>
    </row>
    <row r="84" spans="5:40" x14ac:dyDescent="0.25">
      <c r="E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AK84" s="27">
        <f t="shared" si="33"/>
        <v>605.99999999999932</v>
      </c>
      <c r="AL84" s="26">
        <f t="shared" si="34"/>
        <v>80</v>
      </c>
      <c r="AN84"/>
    </row>
    <row r="85" spans="5:40" x14ac:dyDescent="0.25">
      <c r="E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AK85" s="27">
        <f t="shared" si="33"/>
        <v>842.3999999999993</v>
      </c>
      <c r="AL85" s="26">
        <f t="shared" si="34"/>
        <v>81</v>
      </c>
      <c r="AN85"/>
    </row>
    <row r="86" spans="5:40" x14ac:dyDescent="0.25">
      <c r="E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AK86" s="27">
        <f t="shared" si="33"/>
        <v>994.79999999999927</v>
      </c>
      <c r="AL86" s="26">
        <f t="shared" si="34"/>
        <v>82</v>
      </c>
      <c r="AN86"/>
    </row>
    <row r="87" spans="5:40" x14ac:dyDescent="0.25">
      <c r="E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AK87" s="27">
        <f t="shared" si="33"/>
        <v>1064.1999999999994</v>
      </c>
      <c r="AL87" s="26">
        <f t="shared" si="34"/>
        <v>83</v>
      </c>
      <c r="AN87"/>
    </row>
    <row r="88" spans="5:40" x14ac:dyDescent="0.25">
      <c r="E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AK88" s="27">
        <f t="shared" si="33"/>
        <v>1048.5999999999995</v>
      </c>
      <c r="AL88" s="26">
        <f t="shared" si="34"/>
        <v>84</v>
      </c>
      <c r="AN88"/>
    </row>
    <row r="89" spans="5:40" x14ac:dyDescent="0.25">
      <c r="E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AK89" s="27">
        <f t="shared" si="33"/>
        <v>1005.9999999999994</v>
      </c>
      <c r="AL89" s="26">
        <f t="shared" si="34"/>
        <v>85</v>
      </c>
      <c r="AN89"/>
    </row>
    <row r="90" spans="5:40" x14ac:dyDescent="0.25">
      <c r="E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AK90" s="27">
        <f t="shared" si="33"/>
        <v>946.39999999999941</v>
      </c>
      <c r="AL90" s="26">
        <f t="shared" si="34"/>
        <v>86</v>
      </c>
      <c r="AN90"/>
    </row>
    <row r="91" spans="5:40" x14ac:dyDescent="0.25">
      <c r="E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AK91" s="27">
        <f t="shared" si="33"/>
        <v>881.79999999999939</v>
      </c>
      <c r="AL91" s="26">
        <f t="shared" si="34"/>
        <v>87</v>
      </c>
      <c r="AN91"/>
    </row>
    <row r="92" spans="5:40" x14ac:dyDescent="0.25">
      <c r="E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AK92" s="27">
        <f t="shared" si="33"/>
        <v>878.19999999999936</v>
      </c>
      <c r="AL92" s="26">
        <f t="shared" si="34"/>
        <v>88</v>
      </c>
      <c r="AN92"/>
    </row>
    <row r="93" spans="5:40" x14ac:dyDescent="0.25">
      <c r="E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AK93" s="27">
        <f t="shared" si="33"/>
        <v>849.59999999999934</v>
      </c>
      <c r="AL93" s="26">
        <f t="shared" si="34"/>
        <v>89</v>
      </c>
      <c r="AN93"/>
    </row>
    <row r="94" spans="5:40" x14ac:dyDescent="0.25">
      <c r="E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AK94" s="27">
        <f t="shared" si="33"/>
        <v>821.99999999999932</v>
      </c>
      <c r="AL94" s="26">
        <f t="shared" si="34"/>
        <v>90</v>
      </c>
      <c r="AM94" s="31">
        <f>MAX(AK94:AK134)</f>
        <v>1227.9999999999995</v>
      </c>
      <c r="AN94" s="32">
        <f>AM94-AM95</f>
        <v>1032.0000000000002</v>
      </c>
    </row>
    <row r="95" spans="5:40" x14ac:dyDescent="0.25">
      <c r="E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AK95" s="27">
        <f t="shared" si="33"/>
        <v>852.3999999999993</v>
      </c>
      <c r="AL95" s="26">
        <f t="shared" si="34"/>
        <v>91</v>
      </c>
      <c r="AM95" s="31">
        <f>MIN(AK94:AK134)</f>
        <v>195.99999999999937</v>
      </c>
      <c r="AN95" s="32"/>
    </row>
    <row r="96" spans="5:40" x14ac:dyDescent="0.25">
      <c r="E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AK96" s="27">
        <f t="shared" si="33"/>
        <v>911.79999999999927</v>
      </c>
      <c r="AL96" s="26">
        <f t="shared" si="34"/>
        <v>92</v>
      </c>
      <c r="AN96"/>
    </row>
    <row r="97" spans="5:40" x14ac:dyDescent="0.25">
      <c r="E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AK97" s="27">
        <f t="shared" si="33"/>
        <v>1033.1999999999994</v>
      </c>
      <c r="AL97" s="26">
        <f t="shared" si="34"/>
        <v>93</v>
      </c>
      <c r="AN97"/>
    </row>
    <row r="98" spans="5:40" x14ac:dyDescent="0.25">
      <c r="E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AK98" s="27">
        <f t="shared" si="33"/>
        <v>1194.5999999999995</v>
      </c>
      <c r="AL98" s="26">
        <f t="shared" si="34"/>
        <v>94</v>
      </c>
      <c r="AN98"/>
    </row>
    <row r="99" spans="5:40" x14ac:dyDescent="0.25">
      <c r="E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AK99" s="29">
        <f t="shared" si="33"/>
        <v>1227.9999999999995</v>
      </c>
      <c r="AL99" s="26">
        <f t="shared" si="34"/>
        <v>95</v>
      </c>
      <c r="AN99"/>
    </row>
    <row r="100" spans="5:40" x14ac:dyDescent="0.25">
      <c r="E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AK100" s="27">
        <f t="shared" si="33"/>
        <v>1200.3999999999996</v>
      </c>
      <c r="AL100" s="26">
        <f t="shared" si="34"/>
        <v>96</v>
      </c>
      <c r="AN100"/>
    </row>
    <row r="101" spans="5:40" x14ac:dyDescent="0.25">
      <c r="E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AK101" s="27">
        <f t="shared" si="33"/>
        <v>1142.7999999999997</v>
      </c>
      <c r="AL101" s="26">
        <f t="shared" si="34"/>
        <v>97</v>
      </c>
      <c r="AN101"/>
    </row>
    <row r="102" spans="5:40" x14ac:dyDescent="0.25">
      <c r="E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AK102" s="27">
        <f t="shared" si="33"/>
        <v>1075.1999999999998</v>
      </c>
      <c r="AL102" s="26">
        <f t="shared" si="34"/>
        <v>98</v>
      </c>
      <c r="AN102"/>
    </row>
    <row r="103" spans="5:40" x14ac:dyDescent="0.25">
      <c r="E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AK103" s="27">
        <f t="shared" si="33"/>
        <v>1007.5999999999998</v>
      </c>
      <c r="AL103" s="26">
        <f t="shared" si="34"/>
        <v>99</v>
      </c>
      <c r="AN103"/>
    </row>
    <row r="104" spans="5:40" x14ac:dyDescent="0.25">
      <c r="E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AK104" s="27">
        <f t="shared" si="33"/>
        <v>944.99999999999977</v>
      </c>
      <c r="AL104" s="26">
        <f t="shared" si="34"/>
        <v>100</v>
      </c>
      <c r="AN104"/>
    </row>
    <row r="105" spans="5:40" x14ac:dyDescent="0.25">
      <c r="E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AK105" s="27">
        <f t="shared" si="33"/>
        <v>929.39999999999975</v>
      </c>
      <c r="AL105" s="26">
        <f t="shared" si="34"/>
        <v>101</v>
      </c>
      <c r="AN105"/>
    </row>
    <row r="106" spans="5:40" x14ac:dyDescent="0.25">
      <c r="E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AK106" s="27">
        <f t="shared" si="33"/>
        <v>888.79999999999973</v>
      </c>
      <c r="AL106" s="26">
        <f t="shared" si="34"/>
        <v>102</v>
      </c>
      <c r="AN106"/>
    </row>
    <row r="107" spans="5:40" x14ac:dyDescent="0.25">
      <c r="E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AK107" s="27">
        <f t="shared" si="33"/>
        <v>873.1999999999997</v>
      </c>
      <c r="AL107" s="26">
        <f t="shared" si="34"/>
        <v>103</v>
      </c>
      <c r="AN107"/>
    </row>
    <row r="108" spans="5:40" x14ac:dyDescent="0.25">
      <c r="E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AK108" s="27">
        <f t="shared" si="33"/>
        <v>836.59999999999968</v>
      </c>
      <c r="AL108" s="26">
        <f t="shared" si="34"/>
        <v>104</v>
      </c>
      <c r="AN108"/>
    </row>
    <row r="109" spans="5:40" x14ac:dyDescent="0.25">
      <c r="E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AK109" s="27">
        <f t="shared" si="33"/>
        <v>795.99999999999966</v>
      </c>
      <c r="AL109" s="26">
        <f t="shared" si="34"/>
        <v>105</v>
      </c>
      <c r="AN109"/>
    </row>
    <row r="110" spans="5:40" x14ac:dyDescent="0.25">
      <c r="E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AK110" s="27">
        <f t="shared" si="33"/>
        <v>762.39999999999964</v>
      </c>
      <c r="AL110" s="26">
        <f t="shared" si="34"/>
        <v>106</v>
      </c>
      <c r="AN110"/>
    </row>
    <row r="111" spans="5:40" x14ac:dyDescent="0.25">
      <c r="E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AK111" s="27">
        <f t="shared" si="33"/>
        <v>708.79999999999961</v>
      </c>
      <c r="AL111" s="26">
        <f t="shared" si="34"/>
        <v>107</v>
      </c>
      <c r="AN111"/>
    </row>
    <row r="112" spans="5:40" x14ac:dyDescent="0.25">
      <c r="E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AK112" s="27">
        <f t="shared" si="33"/>
        <v>646.19999999999959</v>
      </c>
      <c r="AL112" s="26">
        <f t="shared" si="34"/>
        <v>108</v>
      </c>
      <c r="AN112"/>
    </row>
    <row r="113" spans="5:40" x14ac:dyDescent="0.25">
      <c r="E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AK113" s="27">
        <f t="shared" si="33"/>
        <v>580.59999999999957</v>
      </c>
      <c r="AL113" s="26">
        <f t="shared" si="34"/>
        <v>109</v>
      </c>
      <c r="AN113"/>
    </row>
    <row r="114" spans="5:40" x14ac:dyDescent="0.25">
      <c r="E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AK114" s="27">
        <f t="shared" si="33"/>
        <v>516.99999999999955</v>
      </c>
      <c r="AL114" s="26">
        <f t="shared" si="34"/>
        <v>110</v>
      </c>
      <c r="AN114"/>
    </row>
    <row r="115" spans="5:40" x14ac:dyDescent="0.25">
      <c r="E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AK115" s="27">
        <f t="shared" si="33"/>
        <v>444.39999999999952</v>
      </c>
      <c r="AL115" s="26">
        <f t="shared" si="34"/>
        <v>111</v>
      </c>
      <c r="AN115"/>
    </row>
    <row r="116" spans="5:40" x14ac:dyDescent="0.25">
      <c r="E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AK116" s="27">
        <f t="shared" si="33"/>
        <v>378.7999999999995</v>
      </c>
      <c r="AL116" s="26">
        <f t="shared" si="34"/>
        <v>112</v>
      </c>
      <c r="AN116"/>
    </row>
    <row r="117" spans="5:40" x14ac:dyDescent="0.25">
      <c r="E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AK117" s="27">
        <f t="shared" si="33"/>
        <v>315.19999999999948</v>
      </c>
      <c r="AL117" s="26">
        <f t="shared" si="34"/>
        <v>113</v>
      </c>
      <c r="AN117"/>
    </row>
    <row r="118" spans="5:40" x14ac:dyDescent="0.25">
      <c r="E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AK118" s="27">
        <f t="shared" si="33"/>
        <v>291.59999999999945</v>
      </c>
      <c r="AL118" s="26">
        <f t="shared" si="34"/>
        <v>114</v>
      </c>
      <c r="AN118"/>
    </row>
    <row r="119" spans="5:40" x14ac:dyDescent="0.25">
      <c r="E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AK119" s="27">
        <f t="shared" si="33"/>
        <v>253.99999999999946</v>
      </c>
      <c r="AL119" s="26">
        <f t="shared" si="34"/>
        <v>115</v>
      </c>
      <c r="AN119"/>
    </row>
    <row r="120" spans="5:40" x14ac:dyDescent="0.25">
      <c r="E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AK120" s="27">
        <f t="shared" si="33"/>
        <v>328.39999999999947</v>
      </c>
      <c r="AL120" s="26">
        <f t="shared" si="34"/>
        <v>116</v>
      </c>
      <c r="AN120"/>
    </row>
    <row r="121" spans="5:40" x14ac:dyDescent="0.25">
      <c r="E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AK121" s="27">
        <f t="shared" si="33"/>
        <v>394.7999999999995</v>
      </c>
      <c r="AL121" s="26">
        <f t="shared" si="34"/>
        <v>117</v>
      </c>
      <c r="AN121"/>
    </row>
    <row r="122" spans="5:40" x14ac:dyDescent="0.25">
      <c r="E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AK122" s="27">
        <f t="shared" si="33"/>
        <v>416.19999999999948</v>
      </c>
      <c r="AL122" s="26">
        <f t="shared" si="34"/>
        <v>118</v>
      </c>
      <c r="AN122"/>
    </row>
    <row r="123" spans="5:40" x14ac:dyDescent="0.25">
      <c r="E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AK123" s="27">
        <f t="shared" si="33"/>
        <v>425.59999999999945</v>
      </c>
      <c r="AL123" s="26">
        <f t="shared" si="34"/>
        <v>119</v>
      </c>
      <c r="AN123"/>
    </row>
    <row r="124" spans="5:40" x14ac:dyDescent="0.25">
      <c r="E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AK124" s="27">
        <f t="shared" si="33"/>
        <v>375.99999999999943</v>
      </c>
      <c r="AL124" s="26">
        <f t="shared" si="34"/>
        <v>120</v>
      </c>
      <c r="AN124"/>
    </row>
    <row r="125" spans="5:40" x14ac:dyDescent="0.25">
      <c r="E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AK125" s="27">
        <f t="shared" si="33"/>
        <v>310.39999999999941</v>
      </c>
      <c r="AL125" s="26">
        <f t="shared" si="34"/>
        <v>121</v>
      </c>
      <c r="AN125"/>
    </row>
    <row r="126" spans="5:40" x14ac:dyDescent="0.25">
      <c r="E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AK126" s="27">
        <f t="shared" si="33"/>
        <v>274.79999999999939</v>
      </c>
      <c r="AL126" s="26">
        <f t="shared" si="34"/>
        <v>122</v>
      </c>
      <c r="AN126"/>
    </row>
    <row r="127" spans="5:40" x14ac:dyDescent="0.25">
      <c r="E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AK127" s="27">
        <f t="shared" si="33"/>
        <v>264.19999999999936</v>
      </c>
      <c r="AL127" s="26">
        <f t="shared" si="34"/>
        <v>123</v>
      </c>
      <c r="AN127"/>
    </row>
    <row r="128" spans="5:40" x14ac:dyDescent="0.25">
      <c r="E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AK128" s="27">
        <f t="shared" si="33"/>
        <v>231.59999999999937</v>
      </c>
      <c r="AL128" s="26">
        <f t="shared" si="34"/>
        <v>124</v>
      </c>
      <c r="AN128"/>
    </row>
    <row r="129" spans="5:40" x14ac:dyDescent="0.25">
      <c r="E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AK129" s="30">
        <f t="shared" si="33"/>
        <v>195.99999999999937</v>
      </c>
      <c r="AL129" s="26">
        <f t="shared" si="34"/>
        <v>125</v>
      </c>
      <c r="AN129"/>
    </row>
    <row r="130" spans="5:40" x14ac:dyDescent="0.25">
      <c r="E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AK130" s="27">
        <f t="shared" si="33"/>
        <v>207.39999999999938</v>
      </c>
      <c r="AL130" s="26">
        <f t="shared" si="34"/>
        <v>126</v>
      </c>
      <c r="AN130"/>
    </row>
    <row r="131" spans="5:40" x14ac:dyDescent="0.25">
      <c r="E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AK131" s="27">
        <f t="shared" si="33"/>
        <v>571.79999999999939</v>
      </c>
      <c r="AL131" s="26">
        <f t="shared" si="34"/>
        <v>127</v>
      </c>
      <c r="AN131"/>
    </row>
    <row r="132" spans="5:40" x14ac:dyDescent="0.25">
      <c r="E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AK132" s="27">
        <f t="shared" si="33"/>
        <v>794.19999999999936</v>
      </c>
      <c r="AL132" s="26">
        <f t="shared" si="34"/>
        <v>128</v>
      </c>
      <c r="AN132"/>
    </row>
    <row r="133" spans="5:40" x14ac:dyDescent="0.25">
      <c r="E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AK133" s="27">
        <f t="shared" ref="AK133:AK196" si="35">INDEX(newdata3,1+INT((ROW(A129)-1)/COLUMNS(newdata3)),MOD(ROW(A129)-1+COLUMNS(newdata3),COLUMNS(newdata3))+1)</f>
        <v>878.59999999999934</v>
      </c>
      <c r="AL133" s="26">
        <f t="shared" si="34"/>
        <v>129</v>
      </c>
      <c r="AN133"/>
    </row>
    <row r="134" spans="5:40" x14ac:dyDescent="0.25">
      <c r="E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AK134" s="27">
        <f t="shared" si="35"/>
        <v>960.99999999999932</v>
      </c>
      <c r="AL134" s="26">
        <f t="shared" ref="AL134:AL197" si="36">AL133+1</f>
        <v>130</v>
      </c>
      <c r="AN134"/>
    </row>
    <row r="135" spans="5:40" x14ac:dyDescent="0.25">
      <c r="E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AK135" s="27">
        <f t="shared" si="35"/>
        <v>990.3999999999993</v>
      </c>
      <c r="AL135" s="26">
        <f t="shared" si="36"/>
        <v>131</v>
      </c>
      <c r="AN135"/>
    </row>
    <row r="136" spans="5:40" x14ac:dyDescent="0.25">
      <c r="E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AK136" s="27">
        <f t="shared" si="35"/>
        <v>968.79999999999927</v>
      </c>
      <c r="AL136" s="26">
        <f t="shared" si="36"/>
        <v>132</v>
      </c>
      <c r="AN136"/>
    </row>
    <row r="137" spans="5:40" x14ac:dyDescent="0.25">
      <c r="E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AK137" s="27">
        <f t="shared" si="35"/>
        <v>919.19999999999925</v>
      </c>
      <c r="AL137" s="26">
        <f t="shared" si="36"/>
        <v>133</v>
      </c>
      <c r="AN137"/>
    </row>
    <row r="138" spans="5:40" x14ac:dyDescent="0.25">
      <c r="E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AK138" s="27">
        <f t="shared" si="35"/>
        <v>861.59999999999923</v>
      </c>
      <c r="AL138" s="26">
        <f t="shared" si="36"/>
        <v>134</v>
      </c>
      <c r="AN138"/>
    </row>
    <row r="139" spans="5:40" x14ac:dyDescent="0.25">
      <c r="E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AK139" s="27">
        <f t="shared" si="35"/>
        <v>816.9999999999992</v>
      </c>
      <c r="AL139" s="26">
        <f t="shared" si="36"/>
        <v>135</v>
      </c>
      <c r="AN139"/>
    </row>
    <row r="140" spans="5:40" x14ac:dyDescent="0.25">
      <c r="E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AK140" s="27">
        <f t="shared" si="35"/>
        <v>767.39999999999918</v>
      </c>
      <c r="AL140" s="26">
        <f t="shared" si="36"/>
        <v>136</v>
      </c>
      <c r="AN140"/>
    </row>
    <row r="141" spans="5:40" x14ac:dyDescent="0.25">
      <c r="E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AK141" s="27">
        <f t="shared" si="35"/>
        <v>723.79999999999916</v>
      </c>
      <c r="AL141" s="26">
        <f t="shared" si="36"/>
        <v>137</v>
      </c>
      <c r="AN141"/>
    </row>
    <row r="142" spans="5:40" x14ac:dyDescent="0.25">
      <c r="E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AK142" s="27">
        <f t="shared" si="35"/>
        <v>724.19999999999914</v>
      </c>
      <c r="AL142" s="26">
        <f t="shared" si="36"/>
        <v>138</v>
      </c>
      <c r="AN142"/>
    </row>
    <row r="143" spans="5:40" x14ac:dyDescent="0.25">
      <c r="E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AK143" s="27">
        <f t="shared" si="35"/>
        <v>897.59999999999911</v>
      </c>
      <c r="AL143" s="26">
        <f t="shared" si="36"/>
        <v>139</v>
      </c>
      <c r="AN143"/>
    </row>
    <row r="144" spans="5:40" x14ac:dyDescent="0.25">
      <c r="E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AK144" s="27">
        <f t="shared" si="35"/>
        <v>1054.9999999999991</v>
      </c>
      <c r="AL144" s="26">
        <f t="shared" si="36"/>
        <v>140</v>
      </c>
      <c r="AN144"/>
    </row>
    <row r="145" spans="5:40" x14ac:dyDescent="0.25">
      <c r="E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AK145" s="27">
        <f t="shared" si="35"/>
        <v>1251.3999999999992</v>
      </c>
      <c r="AL145" s="26">
        <f t="shared" si="36"/>
        <v>141</v>
      </c>
      <c r="AN145"/>
    </row>
    <row r="146" spans="5:40" x14ac:dyDescent="0.25">
      <c r="E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AK146" s="27">
        <f t="shared" si="35"/>
        <v>1471.7999999999993</v>
      </c>
      <c r="AL146" s="26">
        <f t="shared" si="36"/>
        <v>142</v>
      </c>
      <c r="AN146"/>
    </row>
    <row r="147" spans="5:40" x14ac:dyDescent="0.25">
      <c r="E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AK147" s="27">
        <f t="shared" si="35"/>
        <v>1577.1999999999994</v>
      </c>
      <c r="AL147" s="26">
        <f t="shared" si="36"/>
        <v>143</v>
      </c>
      <c r="AN147"/>
    </row>
    <row r="148" spans="5:40" x14ac:dyDescent="0.25">
      <c r="E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AK148" s="27">
        <f t="shared" si="35"/>
        <v>1591.5999999999995</v>
      </c>
      <c r="AL148" s="26">
        <f t="shared" si="36"/>
        <v>144</v>
      </c>
      <c r="AN148"/>
    </row>
    <row r="149" spans="5:40" x14ac:dyDescent="0.25">
      <c r="E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AK149" s="27">
        <f t="shared" si="35"/>
        <v>1568.9999999999995</v>
      </c>
      <c r="AL149" s="26">
        <f t="shared" si="36"/>
        <v>145</v>
      </c>
      <c r="AN149"/>
    </row>
    <row r="150" spans="5:40" x14ac:dyDescent="0.25">
      <c r="E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AK150" s="27">
        <f t="shared" si="35"/>
        <v>1522.3999999999996</v>
      </c>
      <c r="AL150" s="26">
        <f t="shared" si="36"/>
        <v>146</v>
      </c>
      <c r="AN150"/>
    </row>
    <row r="151" spans="5:40" x14ac:dyDescent="0.25">
      <c r="E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AK151" s="27">
        <f t="shared" si="35"/>
        <v>1464.7999999999997</v>
      </c>
      <c r="AL151" s="26">
        <f t="shared" si="36"/>
        <v>147</v>
      </c>
      <c r="AN151"/>
    </row>
    <row r="152" spans="5:40" x14ac:dyDescent="0.25">
      <c r="E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AK152" s="27">
        <f t="shared" si="35"/>
        <v>1408.1999999999998</v>
      </c>
      <c r="AL152" s="26">
        <f t="shared" si="36"/>
        <v>148</v>
      </c>
      <c r="AN152"/>
    </row>
    <row r="153" spans="5:40" x14ac:dyDescent="0.25">
      <c r="E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AK153" s="27">
        <f t="shared" si="35"/>
        <v>1395.6</v>
      </c>
      <c r="AL153" s="26">
        <f t="shared" si="36"/>
        <v>149</v>
      </c>
      <c r="AN153"/>
    </row>
    <row r="154" spans="5:40" x14ac:dyDescent="0.25">
      <c r="E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AK154" s="27">
        <f t="shared" si="35"/>
        <v>1385</v>
      </c>
      <c r="AL154" s="26">
        <f t="shared" si="36"/>
        <v>150</v>
      </c>
      <c r="AN154"/>
    </row>
    <row r="155" spans="5:40" x14ac:dyDescent="0.25">
      <c r="E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AK155" s="27">
        <f t="shared" si="35"/>
        <v>1364.4</v>
      </c>
      <c r="AL155" s="26">
        <f t="shared" si="36"/>
        <v>151</v>
      </c>
      <c r="AN155"/>
    </row>
    <row r="156" spans="5:40" x14ac:dyDescent="0.25">
      <c r="E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AK156" s="27">
        <f t="shared" si="35"/>
        <v>1365.8000000000002</v>
      </c>
      <c r="AL156" s="26">
        <f t="shared" si="36"/>
        <v>152</v>
      </c>
      <c r="AN156"/>
    </row>
    <row r="157" spans="5:40" x14ac:dyDescent="0.25">
      <c r="E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AK157" s="27">
        <f t="shared" si="35"/>
        <v>1412.2000000000003</v>
      </c>
      <c r="AL157" s="26">
        <f t="shared" si="36"/>
        <v>153</v>
      </c>
      <c r="AN157"/>
    </row>
    <row r="158" spans="5:40" x14ac:dyDescent="0.25">
      <c r="E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AK158" s="27">
        <f t="shared" si="35"/>
        <v>1490.6000000000004</v>
      </c>
      <c r="AL158" s="26">
        <f t="shared" si="36"/>
        <v>154</v>
      </c>
      <c r="AN158"/>
    </row>
    <row r="159" spans="5:40" x14ac:dyDescent="0.25">
      <c r="E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AK159" s="27">
        <f t="shared" si="35"/>
        <v>1663.0000000000005</v>
      </c>
      <c r="AL159" s="26">
        <f t="shared" si="36"/>
        <v>155</v>
      </c>
      <c r="AN159"/>
    </row>
    <row r="160" spans="5:40" x14ac:dyDescent="0.25">
      <c r="E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AK160" s="27">
        <f t="shared" si="35"/>
        <v>1648.4000000000005</v>
      </c>
      <c r="AL160" s="26">
        <f t="shared" si="36"/>
        <v>156</v>
      </c>
      <c r="AN160"/>
    </row>
    <row r="161" spans="5:40" x14ac:dyDescent="0.25">
      <c r="E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AK161" s="27">
        <f t="shared" si="35"/>
        <v>1607.8000000000006</v>
      </c>
      <c r="AL161" s="26">
        <f t="shared" si="36"/>
        <v>157</v>
      </c>
      <c r="AN161"/>
    </row>
    <row r="162" spans="5:40" x14ac:dyDescent="0.25">
      <c r="E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AK162" s="27">
        <f t="shared" si="35"/>
        <v>1549.2000000000007</v>
      </c>
      <c r="AL162" s="26">
        <f t="shared" si="36"/>
        <v>158</v>
      </c>
      <c r="AN162"/>
    </row>
    <row r="163" spans="5:40" x14ac:dyDescent="0.25">
      <c r="E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AK163" s="27">
        <f t="shared" si="35"/>
        <v>1502.6000000000008</v>
      </c>
      <c r="AL163" s="26">
        <f t="shared" si="36"/>
        <v>159</v>
      </c>
      <c r="AN163"/>
    </row>
    <row r="164" spans="5:40" x14ac:dyDescent="0.25">
      <c r="E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AK164" s="27">
        <f t="shared" si="35"/>
        <v>1451.0000000000009</v>
      </c>
      <c r="AL164" s="26">
        <f t="shared" si="36"/>
        <v>160</v>
      </c>
      <c r="AN164"/>
    </row>
    <row r="165" spans="5:40" x14ac:dyDescent="0.25">
      <c r="E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AK165" s="27">
        <f t="shared" si="35"/>
        <v>1403.400000000001</v>
      </c>
      <c r="AL165" s="26">
        <f t="shared" si="36"/>
        <v>161</v>
      </c>
      <c r="AN165"/>
    </row>
    <row r="166" spans="5:40" x14ac:dyDescent="0.25">
      <c r="E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AK166" s="27">
        <f t="shared" si="35"/>
        <v>1375.8000000000011</v>
      </c>
      <c r="AL166" s="26">
        <f t="shared" si="36"/>
        <v>162</v>
      </c>
      <c r="AN166"/>
    </row>
    <row r="167" spans="5:40" x14ac:dyDescent="0.25">
      <c r="E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AK167" s="27">
        <f t="shared" si="35"/>
        <v>1391.2000000000012</v>
      </c>
      <c r="AL167" s="26">
        <f t="shared" si="36"/>
        <v>163</v>
      </c>
      <c r="AN167"/>
    </row>
    <row r="168" spans="5:40" x14ac:dyDescent="0.25">
      <c r="E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AK168" s="27">
        <f t="shared" si="35"/>
        <v>1428.6000000000013</v>
      </c>
      <c r="AL168" s="26">
        <f t="shared" si="36"/>
        <v>164</v>
      </c>
      <c r="AN168"/>
    </row>
    <row r="169" spans="5:40" x14ac:dyDescent="0.25">
      <c r="E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AK169" s="27">
        <f t="shared" si="35"/>
        <v>1523.0000000000014</v>
      </c>
      <c r="AL169" s="26">
        <f t="shared" si="36"/>
        <v>165</v>
      </c>
      <c r="AN169"/>
    </row>
    <row r="170" spans="5:40" x14ac:dyDescent="0.25">
      <c r="E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AK170" s="27">
        <f t="shared" si="35"/>
        <v>1679.4000000000015</v>
      </c>
      <c r="AL170" s="26">
        <f t="shared" si="36"/>
        <v>166</v>
      </c>
      <c r="AN170"/>
    </row>
    <row r="171" spans="5:40" x14ac:dyDescent="0.25">
      <c r="E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AK171" s="27">
        <f t="shared" si="35"/>
        <v>1837.8000000000015</v>
      </c>
      <c r="AL171" s="26">
        <f t="shared" si="36"/>
        <v>167</v>
      </c>
      <c r="AN171"/>
    </row>
    <row r="172" spans="5:40" x14ac:dyDescent="0.25">
      <c r="E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AK172" s="27">
        <f t="shared" si="35"/>
        <v>1844.2000000000016</v>
      </c>
      <c r="AL172" s="26">
        <f t="shared" si="36"/>
        <v>168</v>
      </c>
      <c r="AN172"/>
    </row>
    <row r="173" spans="5:40" x14ac:dyDescent="0.25">
      <c r="E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AK173" s="27">
        <f t="shared" si="35"/>
        <v>1799.6000000000017</v>
      </c>
      <c r="AL173" s="26">
        <f t="shared" si="36"/>
        <v>169</v>
      </c>
      <c r="AN173"/>
    </row>
    <row r="174" spans="5:40" x14ac:dyDescent="0.25">
      <c r="E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AK174" s="27">
        <f t="shared" si="35"/>
        <v>1769.0000000000018</v>
      </c>
      <c r="AL174" s="26">
        <f t="shared" si="36"/>
        <v>170</v>
      </c>
      <c r="AN174"/>
    </row>
    <row r="175" spans="5:40" x14ac:dyDescent="0.25">
      <c r="E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AK175" s="27">
        <f t="shared" si="35"/>
        <v>1756.4000000000019</v>
      </c>
      <c r="AL175" s="26">
        <f t="shared" si="36"/>
        <v>171</v>
      </c>
      <c r="AN175"/>
    </row>
    <row r="176" spans="5:40" x14ac:dyDescent="0.25">
      <c r="E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AK176" s="27">
        <f t="shared" si="35"/>
        <v>1806.800000000002</v>
      </c>
      <c r="AL176" s="26">
        <f t="shared" si="36"/>
        <v>172</v>
      </c>
      <c r="AN176"/>
    </row>
    <row r="177" spans="5:40" x14ac:dyDescent="0.25">
      <c r="E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AK177" s="27">
        <f t="shared" si="35"/>
        <v>1771.2000000000021</v>
      </c>
      <c r="AL177" s="26">
        <f t="shared" si="36"/>
        <v>173</v>
      </c>
      <c r="AN177"/>
    </row>
    <row r="178" spans="5:40" x14ac:dyDescent="0.25">
      <c r="E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AK178" s="27">
        <f t="shared" si="35"/>
        <v>1740.6000000000022</v>
      </c>
      <c r="AL178" s="26">
        <f t="shared" si="36"/>
        <v>174</v>
      </c>
      <c r="AN178"/>
    </row>
    <row r="179" spans="5:40" x14ac:dyDescent="0.25">
      <c r="E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AK179" s="27">
        <f t="shared" si="35"/>
        <v>1740.0000000000023</v>
      </c>
      <c r="AL179" s="26">
        <f t="shared" si="36"/>
        <v>175</v>
      </c>
      <c r="AN179"/>
    </row>
    <row r="180" spans="5:40" x14ac:dyDescent="0.25">
      <c r="E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AK180" s="27">
        <f t="shared" si="35"/>
        <v>1773.4000000000024</v>
      </c>
      <c r="AL180" s="26">
        <f t="shared" si="36"/>
        <v>176</v>
      </c>
      <c r="AN180"/>
    </row>
    <row r="181" spans="5:40" x14ac:dyDescent="0.25">
      <c r="E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AK181" s="27">
        <f t="shared" si="35"/>
        <v>1857.8000000000025</v>
      </c>
      <c r="AL181" s="26">
        <f t="shared" si="36"/>
        <v>177</v>
      </c>
      <c r="AN181"/>
    </row>
    <row r="182" spans="5:40" x14ac:dyDescent="0.25">
      <c r="E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AK182" s="27">
        <f t="shared" si="35"/>
        <v>1998.2000000000025</v>
      </c>
      <c r="AL182" s="26">
        <f t="shared" si="36"/>
        <v>178</v>
      </c>
      <c r="AN182"/>
    </row>
    <row r="183" spans="5:40" x14ac:dyDescent="0.25">
      <c r="E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AK183" s="27">
        <f t="shared" si="35"/>
        <v>2085.6000000000026</v>
      </c>
      <c r="AL183" s="26">
        <f t="shared" si="36"/>
        <v>179</v>
      </c>
      <c r="AN183"/>
    </row>
    <row r="184" spans="5:40" x14ac:dyDescent="0.25">
      <c r="E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AK184" s="27">
        <f t="shared" si="35"/>
        <v>2079.0000000000027</v>
      </c>
      <c r="AL184" s="26">
        <f t="shared" si="36"/>
        <v>180</v>
      </c>
      <c r="AN184"/>
    </row>
    <row r="185" spans="5:40" x14ac:dyDescent="0.25">
      <c r="E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AK185" s="27">
        <f t="shared" si="35"/>
        <v>2040.4000000000028</v>
      </c>
      <c r="AL185" s="26">
        <f t="shared" si="36"/>
        <v>181</v>
      </c>
      <c r="AN185"/>
    </row>
    <row r="186" spans="5:40" x14ac:dyDescent="0.25">
      <c r="E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AK186" s="27">
        <f t="shared" si="35"/>
        <v>1985.8000000000029</v>
      </c>
      <c r="AL186" s="26">
        <f t="shared" si="36"/>
        <v>182</v>
      </c>
      <c r="AN186"/>
    </row>
    <row r="187" spans="5:40" x14ac:dyDescent="0.25">
      <c r="E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AK187" s="27">
        <f t="shared" si="35"/>
        <v>1925.200000000003</v>
      </c>
      <c r="AL187" s="26">
        <f t="shared" si="36"/>
        <v>183</v>
      </c>
      <c r="AN187"/>
    </row>
    <row r="188" spans="5:40" x14ac:dyDescent="0.25">
      <c r="E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AK188" s="27">
        <f t="shared" si="35"/>
        <v>1881.6000000000031</v>
      </c>
      <c r="AL188" s="26">
        <f t="shared" si="36"/>
        <v>184</v>
      </c>
      <c r="AN188"/>
    </row>
    <row r="189" spans="5:40" x14ac:dyDescent="0.25">
      <c r="E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AK189" s="27">
        <f t="shared" si="35"/>
        <v>1902.0000000000032</v>
      </c>
      <c r="AL189" s="26">
        <f t="shared" si="36"/>
        <v>185</v>
      </c>
      <c r="AN189"/>
    </row>
    <row r="190" spans="5:40" x14ac:dyDescent="0.25">
      <c r="E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AK190" s="27">
        <f t="shared" si="35"/>
        <v>1981.4000000000033</v>
      </c>
      <c r="AL190" s="26">
        <f t="shared" si="36"/>
        <v>186</v>
      </c>
      <c r="AN190"/>
    </row>
    <row r="191" spans="5:40" x14ac:dyDescent="0.25">
      <c r="E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AK191" s="27">
        <f t="shared" si="35"/>
        <v>2198.8000000000034</v>
      </c>
      <c r="AL191" s="26">
        <f t="shared" si="36"/>
        <v>187</v>
      </c>
      <c r="AN191"/>
    </row>
    <row r="192" spans="5:40" x14ac:dyDescent="0.25">
      <c r="E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AK192" s="27">
        <f t="shared" si="35"/>
        <v>2440.2000000000035</v>
      </c>
      <c r="AL192" s="26">
        <f t="shared" si="36"/>
        <v>188</v>
      </c>
      <c r="AN192"/>
    </row>
    <row r="193" spans="5:40" x14ac:dyDescent="0.25">
      <c r="E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AK193" s="27">
        <f t="shared" si="35"/>
        <v>2610.6000000000035</v>
      </c>
      <c r="AL193" s="26">
        <f t="shared" si="36"/>
        <v>189</v>
      </c>
      <c r="AN193"/>
    </row>
    <row r="194" spans="5:40" x14ac:dyDescent="0.25">
      <c r="E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AK194" s="27">
        <f t="shared" si="35"/>
        <v>2784.0000000000036</v>
      </c>
      <c r="AL194" s="26">
        <f t="shared" si="36"/>
        <v>190</v>
      </c>
      <c r="AN194"/>
    </row>
    <row r="195" spans="5:40" x14ac:dyDescent="0.25">
      <c r="E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AK195" s="27">
        <f t="shared" si="35"/>
        <v>2830.4000000000037</v>
      </c>
      <c r="AL195" s="26">
        <f t="shared" si="36"/>
        <v>191</v>
      </c>
      <c r="AN195"/>
    </row>
    <row r="196" spans="5:40" x14ac:dyDescent="0.25">
      <c r="E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AK196" s="27">
        <f t="shared" si="35"/>
        <v>2813.8000000000038</v>
      </c>
      <c r="AL196" s="26">
        <f t="shared" si="36"/>
        <v>192</v>
      </c>
      <c r="AN196"/>
    </row>
    <row r="197" spans="5:40" x14ac:dyDescent="0.25">
      <c r="E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AK197" s="27">
        <f t="shared" ref="AK197:AK260" si="37">INDEX(newdata3,1+INT((ROW(A193)-1)/COLUMNS(newdata3)),MOD(ROW(A193)-1+COLUMNS(newdata3),COLUMNS(newdata3))+1)</f>
        <v>2762.2000000000039</v>
      </c>
      <c r="AL197" s="26">
        <f t="shared" si="36"/>
        <v>193</v>
      </c>
      <c r="AN197"/>
    </row>
    <row r="198" spans="5:40" x14ac:dyDescent="0.25">
      <c r="E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AK198" s="27">
        <f t="shared" si="37"/>
        <v>2698.600000000004</v>
      </c>
      <c r="AL198" s="26">
        <f t="shared" ref="AL198:AL261" si="38">AL197+1</f>
        <v>194</v>
      </c>
      <c r="AN198"/>
    </row>
    <row r="199" spans="5:40" x14ac:dyDescent="0.25">
      <c r="E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AK199" s="27">
        <f t="shared" si="37"/>
        <v>2641.0000000000041</v>
      </c>
      <c r="AL199" s="26">
        <f t="shared" si="38"/>
        <v>195</v>
      </c>
      <c r="AN199"/>
    </row>
    <row r="200" spans="5:40" x14ac:dyDescent="0.25">
      <c r="E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AK200" s="27">
        <f t="shared" si="37"/>
        <v>2610.4000000000042</v>
      </c>
      <c r="AL200" s="26">
        <f t="shared" si="38"/>
        <v>196</v>
      </c>
      <c r="AN200"/>
    </row>
    <row r="201" spans="5:40" x14ac:dyDescent="0.25">
      <c r="E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AK201" s="27">
        <f t="shared" si="37"/>
        <v>2650.8000000000043</v>
      </c>
      <c r="AL201" s="26">
        <f t="shared" si="38"/>
        <v>197</v>
      </c>
      <c r="AN201"/>
    </row>
    <row r="202" spans="5:40" x14ac:dyDescent="0.25">
      <c r="E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AK202" s="27">
        <f t="shared" si="37"/>
        <v>3105.2000000000044</v>
      </c>
      <c r="AL202" s="26">
        <f t="shared" si="38"/>
        <v>198</v>
      </c>
      <c r="AN202"/>
    </row>
    <row r="203" spans="5:40" x14ac:dyDescent="0.25">
      <c r="E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AK203" s="27">
        <f t="shared" si="37"/>
        <v>3337.6000000000045</v>
      </c>
      <c r="AL203" s="26">
        <f t="shared" si="38"/>
        <v>199</v>
      </c>
      <c r="AN203"/>
    </row>
    <row r="204" spans="5:40" x14ac:dyDescent="0.25">
      <c r="E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AK204" s="27">
        <f t="shared" si="37"/>
        <v>3465.0000000000045</v>
      </c>
      <c r="AL204" s="26">
        <f t="shared" si="38"/>
        <v>200</v>
      </c>
      <c r="AN204"/>
    </row>
    <row r="205" spans="5:40" x14ac:dyDescent="0.25">
      <c r="E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AK205" s="27">
        <f t="shared" si="37"/>
        <v>3857.4000000000046</v>
      </c>
      <c r="AL205" s="26">
        <f t="shared" si="38"/>
        <v>201</v>
      </c>
      <c r="AN205"/>
    </row>
    <row r="206" spans="5:40" x14ac:dyDescent="0.25">
      <c r="E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AK206" s="27">
        <f t="shared" si="37"/>
        <v>4037.8000000000047</v>
      </c>
      <c r="AL206" s="26">
        <f t="shared" si="38"/>
        <v>202</v>
      </c>
      <c r="AN206"/>
    </row>
    <row r="207" spans="5:40" x14ac:dyDescent="0.25">
      <c r="E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AK207" s="27">
        <f t="shared" si="37"/>
        <v>4307.2000000000044</v>
      </c>
      <c r="AL207" s="26">
        <f t="shared" si="38"/>
        <v>203</v>
      </c>
      <c r="AN207"/>
    </row>
    <row r="208" spans="5:40" x14ac:dyDescent="0.25">
      <c r="E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AK208" s="27">
        <f t="shared" si="37"/>
        <v>4468.600000000004</v>
      </c>
      <c r="AL208" s="26">
        <f t="shared" si="38"/>
        <v>204</v>
      </c>
      <c r="AN208"/>
    </row>
    <row r="209" spans="5:40" x14ac:dyDescent="0.25">
      <c r="E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AK209" s="27">
        <f t="shared" si="37"/>
        <v>4473.0000000000036</v>
      </c>
      <c r="AL209" s="26">
        <f t="shared" si="38"/>
        <v>205</v>
      </c>
      <c r="AN209"/>
    </row>
    <row r="210" spans="5:40" x14ac:dyDescent="0.25">
      <c r="E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AK210" s="27">
        <f t="shared" si="37"/>
        <v>4441.4000000000033</v>
      </c>
      <c r="AL210" s="26">
        <f t="shared" si="38"/>
        <v>206</v>
      </c>
      <c r="AN210"/>
    </row>
    <row r="211" spans="5:40" x14ac:dyDescent="0.25">
      <c r="E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AK211" s="27">
        <f t="shared" si="37"/>
        <v>4389.8000000000029</v>
      </c>
      <c r="AL211" s="26">
        <f t="shared" si="38"/>
        <v>207</v>
      </c>
      <c r="AN211"/>
    </row>
    <row r="212" spans="5:40" x14ac:dyDescent="0.25">
      <c r="E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AK212" s="27">
        <f t="shared" si="37"/>
        <v>4336.2000000000025</v>
      </c>
      <c r="AL212" s="26">
        <f t="shared" si="38"/>
        <v>208</v>
      </c>
      <c r="AN212"/>
    </row>
    <row r="213" spans="5:40" x14ac:dyDescent="0.25">
      <c r="E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AK213" s="27">
        <f t="shared" si="37"/>
        <v>4300.6000000000022</v>
      </c>
      <c r="AL213" s="26">
        <f t="shared" si="38"/>
        <v>209</v>
      </c>
      <c r="AN213"/>
    </row>
    <row r="214" spans="5:40" x14ac:dyDescent="0.25">
      <c r="E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AK214" s="27">
        <f t="shared" si="37"/>
        <v>4279.0000000000018</v>
      </c>
      <c r="AL214" s="26">
        <f t="shared" si="38"/>
        <v>210</v>
      </c>
      <c r="AN214"/>
    </row>
    <row r="215" spans="5:40" x14ac:dyDescent="0.25">
      <c r="E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AK215" s="27">
        <f t="shared" si="37"/>
        <v>4357.4000000000015</v>
      </c>
      <c r="AL215" s="26">
        <f t="shared" si="38"/>
        <v>211</v>
      </c>
      <c r="AN215"/>
    </row>
    <row r="216" spans="5:40" x14ac:dyDescent="0.25">
      <c r="E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AK216" s="27">
        <f t="shared" si="37"/>
        <v>4530.8000000000011</v>
      </c>
      <c r="AL216" s="26">
        <f t="shared" si="38"/>
        <v>212</v>
      </c>
      <c r="AN216"/>
    </row>
    <row r="217" spans="5:40" x14ac:dyDescent="0.25">
      <c r="E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AK217" s="27">
        <f t="shared" si="37"/>
        <v>4748.2000000000007</v>
      </c>
      <c r="AL217" s="26">
        <f t="shared" si="38"/>
        <v>213</v>
      </c>
      <c r="AN217"/>
    </row>
    <row r="218" spans="5:40" x14ac:dyDescent="0.25">
      <c r="E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AK218" s="27">
        <f t="shared" si="37"/>
        <v>5006.6000000000004</v>
      </c>
      <c r="AL218" s="26">
        <f t="shared" si="38"/>
        <v>214</v>
      </c>
      <c r="AN218"/>
    </row>
    <row r="219" spans="5:40" x14ac:dyDescent="0.25">
      <c r="E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AK219" s="27">
        <f t="shared" si="37"/>
        <v>5122</v>
      </c>
      <c r="AL219" s="26">
        <f t="shared" si="38"/>
        <v>215</v>
      </c>
      <c r="AN219"/>
    </row>
    <row r="220" spans="5:40" x14ac:dyDescent="0.25">
      <c r="E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AK220" s="27">
        <f t="shared" si="37"/>
        <v>5126.3999999999996</v>
      </c>
      <c r="AL220" s="26">
        <f t="shared" si="38"/>
        <v>216</v>
      </c>
      <c r="AN220"/>
    </row>
    <row r="221" spans="5:40" x14ac:dyDescent="0.25">
      <c r="E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AK221" s="27">
        <f t="shared" si="37"/>
        <v>5105.7999999999993</v>
      </c>
      <c r="AL221" s="26">
        <f t="shared" si="38"/>
        <v>217</v>
      </c>
      <c r="AN221"/>
    </row>
    <row r="222" spans="5:40" x14ac:dyDescent="0.25">
      <c r="E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AK222" s="27">
        <f t="shared" si="37"/>
        <v>5091.1999999999989</v>
      </c>
      <c r="AL222" s="26">
        <f t="shared" si="38"/>
        <v>218</v>
      </c>
      <c r="AN222"/>
    </row>
    <row r="223" spans="5:40" x14ac:dyDescent="0.25">
      <c r="E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AK223" s="27">
        <f t="shared" si="37"/>
        <v>5039.5999999999985</v>
      </c>
      <c r="AL223" s="26">
        <f t="shared" si="38"/>
        <v>219</v>
      </c>
      <c r="AN223"/>
    </row>
    <row r="224" spans="5:40" x14ac:dyDescent="0.25">
      <c r="E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AK224" s="27">
        <f t="shared" si="37"/>
        <v>4989.9999999999982</v>
      </c>
      <c r="AL224" s="26">
        <f t="shared" si="38"/>
        <v>220</v>
      </c>
      <c r="AN224"/>
    </row>
    <row r="225" spans="5:40" x14ac:dyDescent="0.25">
      <c r="E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AK225" s="27">
        <f t="shared" si="37"/>
        <v>4956.3999999999978</v>
      </c>
      <c r="AL225" s="26">
        <f t="shared" si="38"/>
        <v>221</v>
      </c>
      <c r="AN225"/>
    </row>
    <row r="226" spans="5:40" x14ac:dyDescent="0.25">
      <c r="E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AK226" s="27">
        <f t="shared" si="37"/>
        <v>4940.7999999999975</v>
      </c>
      <c r="AL226" s="26">
        <f t="shared" si="38"/>
        <v>222</v>
      </c>
      <c r="AN226"/>
    </row>
    <row r="227" spans="5:40" x14ac:dyDescent="0.25">
      <c r="E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AK227" s="27">
        <f t="shared" si="37"/>
        <v>4929.1999999999971</v>
      </c>
      <c r="AL227" s="26">
        <f t="shared" si="38"/>
        <v>223</v>
      </c>
      <c r="AN227"/>
    </row>
    <row r="228" spans="5:40" x14ac:dyDescent="0.25">
      <c r="E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AK228" s="27">
        <f t="shared" si="37"/>
        <v>4998.5999999999967</v>
      </c>
      <c r="AL228" s="26">
        <f t="shared" si="38"/>
        <v>224</v>
      </c>
      <c r="AN228"/>
    </row>
    <row r="229" spans="5:40" x14ac:dyDescent="0.25">
      <c r="E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AK229" s="27">
        <f t="shared" si="37"/>
        <v>5040.9999999999964</v>
      </c>
      <c r="AL229" s="26">
        <f t="shared" si="38"/>
        <v>225</v>
      </c>
      <c r="AN229"/>
    </row>
    <row r="230" spans="5:40" x14ac:dyDescent="0.25">
      <c r="E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AK230" s="27">
        <f t="shared" si="37"/>
        <v>5041.399999999996</v>
      </c>
      <c r="AL230" s="26">
        <f t="shared" si="38"/>
        <v>226</v>
      </c>
      <c r="AN230"/>
    </row>
    <row r="231" spans="5:40" x14ac:dyDescent="0.25">
      <c r="E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AK231" s="27">
        <f t="shared" si="37"/>
        <v>5210.7999999999956</v>
      </c>
      <c r="AL231" s="26">
        <f t="shared" si="38"/>
        <v>227</v>
      </c>
      <c r="AN231"/>
    </row>
    <row r="232" spans="5:40" x14ac:dyDescent="0.25">
      <c r="E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AK232" s="27">
        <f t="shared" si="37"/>
        <v>5284.1999999999953</v>
      </c>
      <c r="AL232" s="26">
        <f t="shared" si="38"/>
        <v>228</v>
      </c>
      <c r="AN232"/>
    </row>
    <row r="233" spans="5:40" x14ac:dyDescent="0.25">
      <c r="E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AK233" s="27">
        <f t="shared" si="37"/>
        <v>5257.5999999999949</v>
      </c>
      <c r="AL233" s="26">
        <f t="shared" si="38"/>
        <v>229</v>
      </c>
      <c r="AN233"/>
    </row>
    <row r="234" spans="5:40" x14ac:dyDescent="0.25">
      <c r="E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AK234" s="27">
        <f t="shared" si="37"/>
        <v>5233.9999999999945</v>
      </c>
      <c r="AL234" s="26">
        <f t="shared" si="38"/>
        <v>230</v>
      </c>
      <c r="AN234"/>
    </row>
    <row r="235" spans="5:40" x14ac:dyDescent="0.25">
      <c r="E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AK235" s="27">
        <f t="shared" si="37"/>
        <v>5207.3999999999942</v>
      </c>
      <c r="AL235" s="26">
        <f t="shared" si="38"/>
        <v>231</v>
      </c>
      <c r="AN235"/>
    </row>
    <row r="236" spans="5:40" x14ac:dyDescent="0.25">
      <c r="E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AK236" s="27">
        <f t="shared" si="37"/>
        <v>5158.7999999999938</v>
      </c>
      <c r="AL236" s="26">
        <f t="shared" si="38"/>
        <v>232</v>
      </c>
      <c r="AN236"/>
    </row>
    <row r="237" spans="5:40" x14ac:dyDescent="0.25">
      <c r="E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AK237" s="27">
        <f t="shared" si="37"/>
        <v>5127.1999999999935</v>
      </c>
      <c r="AL237" s="26">
        <f t="shared" si="38"/>
        <v>233</v>
      </c>
      <c r="AN237"/>
    </row>
    <row r="238" spans="5:40" x14ac:dyDescent="0.25">
      <c r="E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AK238" s="27">
        <f t="shared" si="37"/>
        <v>5168.5999999999931</v>
      </c>
      <c r="AL238" s="26">
        <f t="shared" si="38"/>
        <v>234</v>
      </c>
      <c r="AN238"/>
    </row>
    <row r="239" spans="5:40" x14ac:dyDescent="0.25">
      <c r="E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AK239" s="27">
        <f t="shared" si="37"/>
        <v>5268.9999999999927</v>
      </c>
      <c r="AL239" s="26">
        <f t="shared" si="38"/>
        <v>235</v>
      </c>
      <c r="AN239"/>
    </row>
    <row r="240" spans="5:40" x14ac:dyDescent="0.25">
      <c r="E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AK240" s="27">
        <f t="shared" si="37"/>
        <v>5827.3999999999924</v>
      </c>
      <c r="AL240" s="26">
        <f t="shared" si="38"/>
        <v>236</v>
      </c>
      <c r="AN240"/>
    </row>
    <row r="241" spans="5:40" x14ac:dyDescent="0.25">
      <c r="E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AK241" s="27">
        <f t="shared" si="37"/>
        <v>6164.799999999992</v>
      </c>
      <c r="AL241" s="26">
        <f t="shared" si="38"/>
        <v>237</v>
      </c>
      <c r="AN241"/>
    </row>
    <row r="242" spans="5:40" x14ac:dyDescent="0.25">
      <c r="E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AK242" s="27">
        <f t="shared" si="37"/>
        <v>6534.1999999999916</v>
      </c>
      <c r="AL242" s="26">
        <f t="shared" si="38"/>
        <v>238</v>
      </c>
      <c r="AN242"/>
    </row>
    <row r="243" spans="5:40" x14ac:dyDescent="0.25">
      <c r="E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AK243" s="27">
        <f t="shared" si="37"/>
        <v>6695.5999999999913</v>
      </c>
      <c r="AL243" s="26">
        <f t="shared" si="38"/>
        <v>239</v>
      </c>
      <c r="AN243"/>
    </row>
    <row r="244" spans="5:40" x14ac:dyDescent="0.25">
      <c r="E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AK244" s="27">
        <f t="shared" si="37"/>
        <v>6738.9999999999909</v>
      </c>
      <c r="AL244" s="26">
        <f t="shared" si="38"/>
        <v>240</v>
      </c>
      <c r="AN244"/>
    </row>
    <row r="245" spans="5:40" x14ac:dyDescent="0.25">
      <c r="E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AK245" s="27">
        <f t="shared" si="37"/>
        <v>6798.3999999999905</v>
      </c>
      <c r="AL245" s="26">
        <f t="shared" si="38"/>
        <v>241</v>
      </c>
      <c r="AN245"/>
    </row>
    <row r="246" spans="5:40" x14ac:dyDescent="0.25">
      <c r="E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AK246" s="27">
        <f t="shared" si="37"/>
        <v>6782.7999999999902</v>
      </c>
      <c r="AL246" s="26">
        <f t="shared" si="38"/>
        <v>242</v>
      </c>
      <c r="AN246"/>
    </row>
    <row r="247" spans="5:40" x14ac:dyDescent="0.25">
      <c r="E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AK247" s="27">
        <f t="shared" si="37"/>
        <v>6791.1999999999898</v>
      </c>
      <c r="AL247" s="26">
        <f t="shared" si="38"/>
        <v>243</v>
      </c>
      <c r="AN247"/>
    </row>
    <row r="248" spans="5:40" x14ac:dyDescent="0.25">
      <c r="E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AK248" s="27">
        <f t="shared" si="37"/>
        <v>7192.5999999999894</v>
      </c>
      <c r="AL248" s="26">
        <f t="shared" si="38"/>
        <v>244</v>
      </c>
      <c r="AN248"/>
    </row>
    <row r="249" spans="5:40" x14ac:dyDescent="0.25">
      <c r="E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AK249" s="27">
        <f t="shared" si="37"/>
        <v>7526.9999999999891</v>
      </c>
      <c r="AL249" s="26">
        <f t="shared" si="38"/>
        <v>245</v>
      </c>
      <c r="AN249"/>
    </row>
    <row r="250" spans="5:40" x14ac:dyDescent="0.25">
      <c r="E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AK250" s="27">
        <f t="shared" si="37"/>
        <v>7995.3999999999887</v>
      </c>
      <c r="AL250" s="26">
        <f t="shared" si="38"/>
        <v>246</v>
      </c>
      <c r="AN250"/>
    </row>
    <row r="251" spans="5:40" x14ac:dyDescent="0.25">
      <c r="E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AK251" s="27">
        <f t="shared" si="37"/>
        <v>8428.7999999999884</v>
      </c>
      <c r="AL251" s="26">
        <f t="shared" si="38"/>
        <v>247</v>
      </c>
      <c r="AN251"/>
    </row>
    <row r="252" spans="5:40" x14ac:dyDescent="0.25">
      <c r="E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AK252" s="27">
        <f t="shared" si="37"/>
        <v>8805.199999999988</v>
      </c>
      <c r="AL252" s="26">
        <f t="shared" si="38"/>
        <v>248</v>
      </c>
      <c r="AN252"/>
    </row>
    <row r="253" spans="5:40" x14ac:dyDescent="0.25">
      <c r="E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AK253" s="27">
        <f t="shared" si="37"/>
        <v>9127.5999999999876</v>
      </c>
      <c r="AL253" s="26">
        <f t="shared" si="38"/>
        <v>249</v>
      </c>
      <c r="AN253"/>
    </row>
    <row r="254" spans="5:40" x14ac:dyDescent="0.25">
      <c r="E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AK254" s="27">
        <f t="shared" si="37"/>
        <v>9429.9999999999873</v>
      </c>
      <c r="AL254" s="26">
        <f t="shared" si="38"/>
        <v>250</v>
      </c>
      <c r="AN254"/>
    </row>
    <row r="255" spans="5:40" x14ac:dyDescent="0.25">
      <c r="E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AK255" s="27">
        <f t="shared" si="37"/>
        <v>9581.3999999999869</v>
      </c>
      <c r="AL255" s="26">
        <f t="shared" si="38"/>
        <v>251</v>
      </c>
      <c r="AN255"/>
    </row>
    <row r="256" spans="5:40" x14ac:dyDescent="0.25">
      <c r="E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AK256" s="27">
        <f t="shared" si="37"/>
        <v>9617.7999999999865</v>
      </c>
      <c r="AL256" s="26">
        <f t="shared" si="38"/>
        <v>252</v>
      </c>
      <c r="AN256"/>
    </row>
    <row r="257" spans="5:40" x14ac:dyDescent="0.25">
      <c r="E257" s="8"/>
      <c r="AK257" s="27">
        <f t="shared" si="37"/>
        <v>9592.1999999999862</v>
      </c>
      <c r="AL257" s="26">
        <f t="shared" si="38"/>
        <v>253</v>
      </c>
      <c r="AN257"/>
    </row>
    <row r="258" spans="5:40" x14ac:dyDescent="0.25">
      <c r="E258" s="8"/>
      <c r="AK258" s="27">
        <f t="shared" si="37"/>
        <v>9548.5999999999858</v>
      </c>
      <c r="AL258" s="26">
        <f t="shared" si="38"/>
        <v>254</v>
      </c>
      <c r="AN258"/>
    </row>
    <row r="259" spans="5:40" x14ac:dyDescent="0.25">
      <c r="E259" s="8"/>
      <c r="AK259" s="27">
        <f t="shared" si="37"/>
        <v>9506.9999999999854</v>
      </c>
      <c r="AL259" s="26">
        <f t="shared" si="38"/>
        <v>255</v>
      </c>
      <c r="AN259"/>
    </row>
    <row r="260" spans="5:40" x14ac:dyDescent="0.25">
      <c r="E260" s="8"/>
      <c r="AK260" s="27">
        <f t="shared" si="37"/>
        <v>9459.3999999999851</v>
      </c>
      <c r="AL260" s="26">
        <f t="shared" si="38"/>
        <v>256</v>
      </c>
      <c r="AN260"/>
    </row>
    <row r="261" spans="5:40" x14ac:dyDescent="0.25">
      <c r="E261" s="8"/>
      <c r="AK261" s="27">
        <f t="shared" ref="AK261:AK324" si="39">INDEX(newdata3,1+INT((ROW(A257)-1)/COLUMNS(newdata3)),MOD(ROW(A257)-1+COLUMNS(newdata3),COLUMNS(newdata3))+1)</f>
        <v>9421.7999999999847</v>
      </c>
      <c r="AL261" s="26">
        <f t="shared" si="38"/>
        <v>257</v>
      </c>
      <c r="AN261"/>
    </row>
    <row r="262" spans="5:40" x14ac:dyDescent="0.25">
      <c r="E262" s="8"/>
      <c r="AK262" s="27">
        <f t="shared" si="39"/>
        <v>9407.1999999999844</v>
      </c>
      <c r="AL262" s="26">
        <f t="shared" ref="AL262:AL325" si="40">AL261+1</f>
        <v>258</v>
      </c>
      <c r="AN262"/>
    </row>
    <row r="263" spans="5:40" x14ac:dyDescent="0.25">
      <c r="E263" s="8"/>
      <c r="AK263" s="27">
        <f t="shared" si="39"/>
        <v>9444.599999999984</v>
      </c>
      <c r="AL263" s="26">
        <f t="shared" si="40"/>
        <v>259</v>
      </c>
      <c r="AN263"/>
    </row>
    <row r="264" spans="5:40" x14ac:dyDescent="0.25">
      <c r="E264" s="8"/>
      <c r="AK264" s="27">
        <f t="shared" si="39"/>
        <v>9433.9999999999836</v>
      </c>
      <c r="AL264" s="26">
        <f t="shared" si="40"/>
        <v>260</v>
      </c>
      <c r="AN264"/>
    </row>
    <row r="265" spans="5:40" x14ac:dyDescent="0.25">
      <c r="E265" s="8"/>
      <c r="AK265" s="27">
        <f t="shared" si="39"/>
        <v>9423.3999999999833</v>
      </c>
      <c r="AL265" s="26">
        <f t="shared" si="40"/>
        <v>261</v>
      </c>
      <c r="AN265"/>
    </row>
    <row r="266" spans="5:40" x14ac:dyDescent="0.25">
      <c r="E266" s="8"/>
      <c r="AK266" s="27">
        <f t="shared" si="39"/>
        <v>9475.7999999999829</v>
      </c>
      <c r="AL266" s="26">
        <f t="shared" si="40"/>
        <v>262</v>
      </c>
      <c r="AN266"/>
    </row>
    <row r="267" spans="5:40" x14ac:dyDescent="0.25">
      <c r="E267" s="8"/>
      <c r="AK267" s="27">
        <f t="shared" si="39"/>
        <v>9456.1999999999825</v>
      </c>
      <c r="AL267" s="26">
        <f t="shared" si="40"/>
        <v>263</v>
      </c>
      <c r="AN267"/>
    </row>
    <row r="268" spans="5:40" x14ac:dyDescent="0.25">
      <c r="E268" s="8"/>
      <c r="AK268" s="27">
        <f t="shared" si="39"/>
        <v>9419.5999999999822</v>
      </c>
      <c r="AL268" s="26">
        <f t="shared" si="40"/>
        <v>264</v>
      </c>
      <c r="AN268"/>
    </row>
    <row r="269" spans="5:40" x14ac:dyDescent="0.25">
      <c r="E269" s="8"/>
      <c r="AK269" s="27">
        <f t="shared" si="39"/>
        <v>9382.9999999999818</v>
      </c>
      <c r="AL269" s="26">
        <f t="shared" si="40"/>
        <v>265</v>
      </c>
      <c r="AN269"/>
    </row>
    <row r="270" spans="5:40" x14ac:dyDescent="0.25">
      <c r="E270" s="8"/>
      <c r="AK270" s="27">
        <f t="shared" si="39"/>
        <v>9325.3999999999814</v>
      </c>
      <c r="AL270" s="26">
        <f t="shared" si="40"/>
        <v>266</v>
      </c>
      <c r="AN270"/>
    </row>
    <row r="271" spans="5:40" x14ac:dyDescent="0.25">
      <c r="E271" s="8"/>
      <c r="AK271" s="27">
        <f t="shared" si="39"/>
        <v>9262.7999999999811</v>
      </c>
      <c r="AL271" s="26">
        <f t="shared" si="40"/>
        <v>267</v>
      </c>
      <c r="AN271"/>
    </row>
    <row r="272" spans="5:40" x14ac:dyDescent="0.25">
      <c r="E272" s="8"/>
      <c r="AK272" s="27">
        <f t="shared" si="39"/>
        <v>9204.1999999999807</v>
      </c>
      <c r="AL272" s="26">
        <f t="shared" si="40"/>
        <v>268</v>
      </c>
      <c r="AN272"/>
    </row>
    <row r="273" spans="5:40" x14ac:dyDescent="0.25">
      <c r="E273" s="8"/>
      <c r="AK273" s="27">
        <f t="shared" si="39"/>
        <v>9213.5999999999804</v>
      </c>
      <c r="AL273" s="26">
        <f t="shared" si="40"/>
        <v>269</v>
      </c>
      <c r="AN273"/>
    </row>
    <row r="274" spans="5:40" x14ac:dyDescent="0.25">
      <c r="E274" s="8"/>
      <c r="AK274" s="27">
        <f t="shared" si="39"/>
        <v>9238.99999999998</v>
      </c>
      <c r="AL274" s="26">
        <f t="shared" si="40"/>
        <v>270</v>
      </c>
      <c r="AN274"/>
    </row>
    <row r="275" spans="5:40" x14ac:dyDescent="0.25">
      <c r="E275" s="8"/>
      <c r="AK275" s="27">
        <f t="shared" si="39"/>
        <v>9350.3999999999796</v>
      </c>
      <c r="AL275" s="26">
        <f t="shared" si="40"/>
        <v>271</v>
      </c>
      <c r="AN275"/>
    </row>
    <row r="276" spans="5:40" x14ac:dyDescent="0.25">
      <c r="E276" s="8"/>
      <c r="AK276" s="27">
        <f t="shared" si="39"/>
        <v>9741.7999999999793</v>
      </c>
      <c r="AL276" s="26">
        <f t="shared" si="40"/>
        <v>272</v>
      </c>
      <c r="AN276"/>
    </row>
    <row r="277" spans="5:40" x14ac:dyDescent="0.25">
      <c r="E277" s="8"/>
      <c r="AK277" s="27">
        <f t="shared" si="39"/>
        <v>9827.1999999999789</v>
      </c>
      <c r="AL277" s="26">
        <f t="shared" si="40"/>
        <v>273</v>
      </c>
      <c r="AN277"/>
    </row>
    <row r="278" spans="5:40" x14ac:dyDescent="0.25">
      <c r="E278" s="8"/>
      <c r="AK278" s="27">
        <f t="shared" si="39"/>
        <v>10173.599999999979</v>
      </c>
      <c r="AL278" s="26">
        <f t="shared" si="40"/>
        <v>274</v>
      </c>
      <c r="AN278"/>
    </row>
    <row r="279" spans="5:40" x14ac:dyDescent="0.25">
      <c r="E279" s="8"/>
      <c r="AK279" s="27">
        <f t="shared" si="39"/>
        <v>10247.999999999978</v>
      </c>
      <c r="AL279" s="26">
        <f t="shared" si="40"/>
        <v>275</v>
      </c>
      <c r="AN279"/>
    </row>
    <row r="280" spans="5:40" x14ac:dyDescent="0.25">
      <c r="E280" s="8"/>
      <c r="AK280" s="27">
        <f t="shared" si="39"/>
        <v>10240.399999999978</v>
      </c>
      <c r="AL280" s="26">
        <f t="shared" si="40"/>
        <v>276</v>
      </c>
      <c r="AN280"/>
    </row>
    <row r="281" spans="5:40" x14ac:dyDescent="0.25">
      <c r="E281" s="8"/>
      <c r="AK281" s="27">
        <f t="shared" si="39"/>
        <v>10192.799999999977</v>
      </c>
      <c r="AL281" s="26">
        <f t="shared" si="40"/>
        <v>277</v>
      </c>
      <c r="AN281"/>
    </row>
    <row r="282" spans="5:40" x14ac:dyDescent="0.25">
      <c r="E282" s="8"/>
      <c r="AK282" s="27">
        <f t="shared" si="39"/>
        <v>10139.199999999977</v>
      </c>
      <c r="AL282" s="26">
        <f t="shared" si="40"/>
        <v>278</v>
      </c>
      <c r="AN282"/>
    </row>
    <row r="283" spans="5:40" x14ac:dyDescent="0.25">
      <c r="E283" s="8"/>
      <c r="AK283" s="27">
        <f t="shared" si="39"/>
        <v>10095.599999999977</v>
      </c>
      <c r="AL283" s="26">
        <f t="shared" si="40"/>
        <v>279</v>
      </c>
      <c r="AN283"/>
    </row>
    <row r="284" spans="5:40" x14ac:dyDescent="0.25">
      <c r="E284" s="8"/>
      <c r="AK284" s="27">
        <f t="shared" si="39"/>
        <v>10059.999999999976</v>
      </c>
      <c r="AL284" s="26">
        <f t="shared" si="40"/>
        <v>280</v>
      </c>
      <c r="AN284"/>
    </row>
    <row r="285" spans="5:40" x14ac:dyDescent="0.25">
      <c r="E285" s="8"/>
      <c r="AK285" s="27">
        <f t="shared" si="39"/>
        <v>10003.399999999976</v>
      </c>
      <c r="AL285" s="26">
        <f t="shared" si="40"/>
        <v>281</v>
      </c>
      <c r="AN285"/>
    </row>
    <row r="286" spans="5:40" x14ac:dyDescent="0.25">
      <c r="E286" s="8"/>
      <c r="AK286" s="27">
        <f t="shared" si="39"/>
        <v>9962.7999999999756</v>
      </c>
      <c r="AL286" s="26">
        <f t="shared" si="40"/>
        <v>282</v>
      </c>
      <c r="AN286"/>
    </row>
    <row r="287" spans="5:40" x14ac:dyDescent="0.25">
      <c r="E287" s="8"/>
      <c r="AK287" s="27">
        <f t="shared" si="39"/>
        <v>9925.1999999999753</v>
      </c>
      <c r="AL287" s="26">
        <f t="shared" si="40"/>
        <v>283</v>
      </c>
      <c r="AN287"/>
    </row>
    <row r="288" spans="5:40" x14ac:dyDescent="0.25">
      <c r="E288" s="8"/>
      <c r="AK288" s="27">
        <f t="shared" si="39"/>
        <v>9941.5999999999749</v>
      </c>
      <c r="AL288" s="26">
        <f t="shared" si="40"/>
        <v>284</v>
      </c>
      <c r="AN288"/>
    </row>
    <row r="289" spans="5:40" x14ac:dyDescent="0.25">
      <c r="E289" s="8"/>
      <c r="AK289" s="27">
        <f t="shared" si="39"/>
        <v>10106.999999999975</v>
      </c>
      <c r="AL289" s="26">
        <f t="shared" si="40"/>
        <v>285</v>
      </c>
      <c r="AN289"/>
    </row>
    <row r="290" spans="5:40" x14ac:dyDescent="0.25">
      <c r="E290" s="8"/>
      <c r="AK290" s="27">
        <f t="shared" si="39"/>
        <v>10238.399999999974</v>
      </c>
      <c r="AL290" s="26">
        <f t="shared" si="40"/>
        <v>286</v>
      </c>
      <c r="AN290"/>
    </row>
    <row r="291" spans="5:40" x14ac:dyDescent="0.25">
      <c r="E291" s="8"/>
      <c r="AK291" s="27">
        <f t="shared" si="39"/>
        <v>10254.799999999974</v>
      </c>
      <c r="AL291" s="26">
        <f t="shared" si="40"/>
        <v>287</v>
      </c>
      <c r="AN291"/>
    </row>
    <row r="292" spans="5:40" x14ac:dyDescent="0.25">
      <c r="E292" s="8"/>
      <c r="AK292" s="27">
        <f t="shared" si="39"/>
        <v>10221.199999999973</v>
      </c>
      <c r="AL292" s="26">
        <f t="shared" si="40"/>
        <v>288</v>
      </c>
      <c r="AN292"/>
    </row>
    <row r="293" spans="5:40" x14ac:dyDescent="0.25">
      <c r="E293" s="8"/>
      <c r="AK293" s="27">
        <f t="shared" si="39"/>
        <v>10164.599999999973</v>
      </c>
      <c r="AL293" s="26">
        <f t="shared" si="40"/>
        <v>289</v>
      </c>
      <c r="AN293"/>
    </row>
    <row r="294" spans="5:40" x14ac:dyDescent="0.25">
      <c r="E294" s="8"/>
      <c r="AK294" s="27">
        <f t="shared" si="39"/>
        <v>10099.999999999973</v>
      </c>
      <c r="AL294" s="26">
        <f t="shared" si="40"/>
        <v>290</v>
      </c>
      <c r="AN294"/>
    </row>
    <row r="295" spans="5:40" x14ac:dyDescent="0.25">
      <c r="E295" s="8"/>
      <c r="AK295" s="27">
        <f t="shared" si="39"/>
        <v>10031.399999999972</v>
      </c>
      <c r="AL295" s="26">
        <f t="shared" si="40"/>
        <v>291</v>
      </c>
      <c r="AN295"/>
    </row>
    <row r="296" spans="5:40" x14ac:dyDescent="0.25">
      <c r="E296" s="8"/>
      <c r="AK296" s="27">
        <f t="shared" si="39"/>
        <v>9971.799999999972</v>
      </c>
      <c r="AL296" s="26">
        <f t="shared" si="40"/>
        <v>292</v>
      </c>
      <c r="AN296"/>
    </row>
    <row r="297" spans="5:40" x14ac:dyDescent="0.25">
      <c r="E297" s="8"/>
      <c r="AK297" s="27">
        <f t="shared" si="39"/>
        <v>10040.199999999972</v>
      </c>
      <c r="AL297" s="26">
        <f t="shared" si="40"/>
        <v>293</v>
      </c>
      <c r="AN297"/>
    </row>
    <row r="298" spans="5:40" x14ac:dyDescent="0.25">
      <c r="E298" s="8"/>
      <c r="AK298" s="27">
        <f t="shared" si="39"/>
        <v>10072.599999999971</v>
      </c>
      <c r="AL298" s="26">
        <f t="shared" si="40"/>
        <v>294</v>
      </c>
      <c r="AN298"/>
    </row>
    <row r="299" spans="5:40" x14ac:dyDescent="0.25">
      <c r="E299" s="8"/>
      <c r="AK299" s="27">
        <f t="shared" si="39"/>
        <v>10209.999999999971</v>
      </c>
      <c r="AL299" s="26">
        <f t="shared" si="40"/>
        <v>295</v>
      </c>
      <c r="AN299"/>
    </row>
    <row r="300" spans="5:40" x14ac:dyDescent="0.25">
      <c r="E300" s="8"/>
      <c r="AK300" s="27">
        <f t="shared" si="39"/>
        <v>10409.399999999971</v>
      </c>
      <c r="AL300" s="26">
        <f t="shared" si="40"/>
        <v>296</v>
      </c>
      <c r="AN300"/>
    </row>
    <row r="301" spans="5:40" x14ac:dyDescent="0.25">
      <c r="E301" s="8"/>
      <c r="AK301" s="27">
        <f t="shared" si="39"/>
        <v>10552.79999999997</v>
      </c>
      <c r="AL301" s="26">
        <f t="shared" si="40"/>
        <v>297</v>
      </c>
      <c r="AN301"/>
    </row>
    <row r="302" spans="5:40" x14ac:dyDescent="0.25">
      <c r="E302" s="8"/>
      <c r="AK302" s="27">
        <f t="shared" si="39"/>
        <v>10691.19999999997</v>
      </c>
      <c r="AL302" s="26">
        <f t="shared" si="40"/>
        <v>298</v>
      </c>
      <c r="AN302"/>
    </row>
    <row r="303" spans="5:40" x14ac:dyDescent="0.25">
      <c r="E303" s="8"/>
      <c r="AK303" s="27">
        <f t="shared" si="39"/>
        <v>10743.599999999969</v>
      </c>
      <c r="AL303" s="26">
        <f t="shared" si="40"/>
        <v>299</v>
      </c>
      <c r="AN303"/>
    </row>
    <row r="304" spans="5:40" x14ac:dyDescent="0.25">
      <c r="E304" s="8"/>
      <c r="AK304" s="27">
        <f t="shared" si="39"/>
        <v>10738.999999999969</v>
      </c>
      <c r="AL304" s="26">
        <f t="shared" si="40"/>
        <v>300</v>
      </c>
      <c r="AN304"/>
    </row>
    <row r="305" spans="5:40" x14ac:dyDescent="0.25">
      <c r="E305" s="8"/>
      <c r="AK305" s="27">
        <f t="shared" si="39"/>
        <v>10696.399999999969</v>
      </c>
      <c r="AL305" s="26">
        <f t="shared" si="40"/>
        <v>301</v>
      </c>
      <c r="AN305"/>
    </row>
    <row r="306" spans="5:40" x14ac:dyDescent="0.25">
      <c r="E306" s="8"/>
      <c r="AK306" s="27">
        <f t="shared" si="39"/>
        <v>10633.799999999968</v>
      </c>
      <c r="AL306" s="26">
        <f t="shared" si="40"/>
        <v>302</v>
      </c>
      <c r="AN306"/>
    </row>
    <row r="307" spans="5:40" x14ac:dyDescent="0.25">
      <c r="E307" s="8"/>
      <c r="AK307" s="27">
        <f t="shared" si="39"/>
        <v>10576.199999999968</v>
      </c>
      <c r="AL307" s="26">
        <f t="shared" si="40"/>
        <v>303</v>
      </c>
      <c r="AN307"/>
    </row>
    <row r="308" spans="5:40" x14ac:dyDescent="0.25">
      <c r="E308" s="8"/>
      <c r="AK308" s="27">
        <f t="shared" si="39"/>
        <v>10529.599999999968</v>
      </c>
      <c r="AL308" s="26">
        <f t="shared" si="40"/>
        <v>304</v>
      </c>
      <c r="AN308"/>
    </row>
    <row r="309" spans="5:40" x14ac:dyDescent="0.25">
      <c r="E309" s="8"/>
      <c r="AK309" s="27">
        <f t="shared" si="39"/>
        <v>10481.999999999967</v>
      </c>
      <c r="AL309" s="26">
        <f t="shared" si="40"/>
        <v>305</v>
      </c>
      <c r="AN309"/>
    </row>
    <row r="310" spans="5:40" x14ac:dyDescent="0.25">
      <c r="E310" s="8"/>
      <c r="AK310" s="27">
        <f t="shared" si="39"/>
        <v>10443.399999999967</v>
      </c>
      <c r="AL310" s="26">
        <f t="shared" si="40"/>
        <v>306</v>
      </c>
      <c r="AN310"/>
    </row>
    <row r="311" spans="5:40" x14ac:dyDescent="0.25">
      <c r="E311" s="8"/>
      <c r="AK311" s="27">
        <f t="shared" si="39"/>
        <v>10441.799999999967</v>
      </c>
      <c r="AL311" s="26">
        <f t="shared" si="40"/>
        <v>307</v>
      </c>
      <c r="AN311"/>
    </row>
    <row r="312" spans="5:40" x14ac:dyDescent="0.25">
      <c r="E312" s="8"/>
      <c r="AK312" s="27">
        <f t="shared" si="39"/>
        <v>10473.199999999966</v>
      </c>
      <c r="AL312" s="26">
        <f t="shared" si="40"/>
        <v>308</v>
      </c>
      <c r="AN312"/>
    </row>
    <row r="313" spans="5:40" x14ac:dyDescent="0.25">
      <c r="E313" s="8"/>
      <c r="AK313" s="27">
        <f t="shared" si="39"/>
        <v>10532.599999999966</v>
      </c>
      <c r="AL313" s="26">
        <f t="shared" si="40"/>
        <v>309</v>
      </c>
      <c r="AN313"/>
    </row>
    <row r="314" spans="5:40" x14ac:dyDescent="0.25">
      <c r="E314" s="8"/>
      <c r="AK314" s="27">
        <f t="shared" si="39"/>
        <v>10547.999999999965</v>
      </c>
      <c r="AL314" s="26">
        <f t="shared" si="40"/>
        <v>310</v>
      </c>
      <c r="AN314"/>
    </row>
    <row r="315" spans="5:40" x14ac:dyDescent="0.25">
      <c r="E315" s="8"/>
      <c r="AK315" s="27">
        <f t="shared" si="39"/>
        <v>10526.399999999965</v>
      </c>
      <c r="AL315" s="26">
        <f t="shared" si="40"/>
        <v>311</v>
      </c>
      <c r="AN315"/>
    </row>
    <row r="316" spans="5:40" x14ac:dyDescent="0.25">
      <c r="E316" s="8"/>
      <c r="AK316" s="27">
        <f t="shared" si="39"/>
        <v>10500.799999999965</v>
      </c>
      <c r="AL316" s="26">
        <f t="shared" si="40"/>
        <v>312</v>
      </c>
      <c r="AN316"/>
    </row>
    <row r="317" spans="5:40" x14ac:dyDescent="0.25">
      <c r="E317" s="8"/>
      <c r="AK317" s="27">
        <f t="shared" si="39"/>
        <v>10453.199999999964</v>
      </c>
      <c r="AL317" s="26">
        <f t="shared" si="40"/>
        <v>313</v>
      </c>
      <c r="AN317"/>
    </row>
    <row r="318" spans="5:40" x14ac:dyDescent="0.25">
      <c r="E318" s="8"/>
      <c r="AK318" s="27">
        <f t="shared" si="39"/>
        <v>10392.599999999964</v>
      </c>
      <c r="AL318" s="26">
        <f t="shared" si="40"/>
        <v>314</v>
      </c>
      <c r="AN318"/>
    </row>
    <row r="319" spans="5:40" x14ac:dyDescent="0.25">
      <c r="E319" s="8"/>
      <c r="AK319" s="27">
        <f t="shared" si="39"/>
        <v>10324.999999999964</v>
      </c>
      <c r="AL319" s="26">
        <f t="shared" si="40"/>
        <v>315</v>
      </c>
      <c r="AN319"/>
    </row>
    <row r="320" spans="5:40" x14ac:dyDescent="0.25">
      <c r="E320" s="8"/>
      <c r="AK320" s="27">
        <f t="shared" si="39"/>
        <v>10261.399999999963</v>
      </c>
      <c r="AL320" s="26">
        <f t="shared" si="40"/>
        <v>316</v>
      </c>
      <c r="AN320"/>
    </row>
    <row r="321" spans="5:40" x14ac:dyDescent="0.25">
      <c r="E321" s="8"/>
      <c r="AK321" s="27">
        <f t="shared" si="39"/>
        <v>10222.799999999963</v>
      </c>
      <c r="AL321" s="26">
        <f t="shared" si="40"/>
        <v>317</v>
      </c>
      <c r="AN321"/>
    </row>
    <row r="322" spans="5:40" x14ac:dyDescent="0.25">
      <c r="E322" s="8"/>
      <c r="AK322" s="27">
        <f t="shared" si="39"/>
        <v>10282.199999999963</v>
      </c>
      <c r="AL322" s="26">
        <f t="shared" si="40"/>
        <v>318</v>
      </c>
      <c r="AN322"/>
    </row>
    <row r="323" spans="5:40" x14ac:dyDescent="0.25">
      <c r="E323" s="8"/>
      <c r="AK323" s="27">
        <f t="shared" si="39"/>
        <v>10288.599999999962</v>
      </c>
      <c r="AL323" s="26">
        <f t="shared" si="40"/>
        <v>319</v>
      </c>
      <c r="AN323"/>
    </row>
    <row r="324" spans="5:40" x14ac:dyDescent="0.25">
      <c r="E324" s="8"/>
      <c r="AK324" s="27">
        <f t="shared" si="39"/>
        <v>10352.999999999962</v>
      </c>
      <c r="AL324" s="26">
        <f t="shared" si="40"/>
        <v>320</v>
      </c>
      <c r="AN324"/>
    </row>
    <row r="325" spans="5:40" x14ac:dyDescent="0.25">
      <c r="E325" s="8"/>
      <c r="AK325" s="27">
        <f t="shared" ref="AK325:AK388" si="41">INDEX(newdata3,1+INT((ROW(A321)-1)/COLUMNS(newdata3)),MOD(ROW(A321)-1+COLUMNS(newdata3),COLUMNS(newdata3))+1)</f>
        <v>10400.399999999961</v>
      </c>
      <c r="AL325" s="26">
        <f t="shared" si="40"/>
        <v>321</v>
      </c>
      <c r="AN325"/>
    </row>
    <row r="326" spans="5:40" x14ac:dyDescent="0.25">
      <c r="E326" s="8"/>
      <c r="AK326" s="27">
        <f t="shared" si="41"/>
        <v>10489.799999999961</v>
      </c>
      <c r="AL326" s="26">
        <f t="shared" ref="AL326:AL389" si="42">AL325+1</f>
        <v>322</v>
      </c>
      <c r="AN326"/>
    </row>
    <row r="327" spans="5:40" x14ac:dyDescent="0.25">
      <c r="E327" s="8"/>
      <c r="AK327" s="27">
        <f t="shared" si="41"/>
        <v>10500.199999999961</v>
      </c>
      <c r="AL327" s="26">
        <f t="shared" si="42"/>
        <v>323</v>
      </c>
      <c r="AN327"/>
    </row>
    <row r="328" spans="5:40" x14ac:dyDescent="0.25">
      <c r="E328" s="8"/>
      <c r="AK328" s="27">
        <f t="shared" si="41"/>
        <v>10473.59999999996</v>
      </c>
      <c r="AL328" s="26">
        <f t="shared" si="42"/>
        <v>324</v>
      </c>
      <c r="AN328"/>
    </row>
    <row r="329" spans="5:40" x14ac:dyDescent="0.25">
      <c r="E329" s="8"/>
      <c r="AK329" s="27">
        <f t="shared" si="41"/>
        <v>10437.99999999996</v>
      </c>
      <c r="AL329" s="26">
        <f t="shared" si="42"/>
        <v>325</v>
      </c>
      <c r="AN329"/>
    </row>
    <row r="330" spans="5:40" x14ac:dyDescent="0.25">
      <c r="E330" s="8"/>
      <c r="AK330" s="27">
        <f t="shared" si="41"/>
        <v>10386.39999999996</v>
      </c>
      <c r="AL330" s="26">
        <f t="shared" si="42"/>
        <v>326</v>
      </c>
      <c r="AN330"/>
    </row>
    <row r="331" spans="5:40" x14ac:dyDescent="0.25">
      <c r="E331" s="8"/>
      <c r="AK331" s="27">
        <f t="shared" si="41"/>
        <v>10322.799999999959</v>
      </c>
      <c r="AL331" s="26">
        <f t="shared" si="42"/>
        <v>327</v>
      </c>
      <c r="AN331"/>
    </row>
    <row r="332" spans="5:40" x14ac:dyDescent="0.25">
      <c r="E332" s="8"/>
      <c r="AK332" s="27">
        <f t="shared" si="41"/>
        <v>10258.199999999959</v>
      </c>
      <c r="AL332" s="26">
        <f t="shared" si="42"/>
        <v>328</v>
      </c>
      <c r="AN332"/>
    </row>
    <row r="333" spans="5:40" x14ac:dyDescent="0.25">
      <c r="E333" s="8"/>
      <c r="AK333" s="27">
        <f t="shared" si="41"/>
        <v>10227.599999999959</v>
      </c>
      <c r="AL333" s="26">
        <f t="shared" si="42"/>
        <v>329</v>
      </c>
      <c r="AN333"/>
    </row>
    <row r="334" spans="5:40" x14ac:dyDescent="0.25">
      <c r="E334" s="8"/>
      <c r="AK334" s="27">
        <f t="shared" si="41"/>
        <v>10193.999999999958</v>
      </c>
      <c r="AL334" s="26">
        <f t="shared" si="42"/>
        <v>330</v>
      </c>
      <c r="AN334"/>
    </row>
    <row r="335" spans="5:40" x14ac:dyDescent="0.25">
      <c r="E335" s="8"/>
      <c r="AK335" s="27">
        <f t="shared" si="41"/>
        <v>10174.399999999958</v>
      </c>
      <c r="AL335" s="26">
        <f t="shared" si="42"/>
        <v>331</v>
      </c>
      <c r="AN335"/>
    </row>
    <row r="336" spans="5:40" x14ac:dyDescent="0.25">
      <c r="E336" s="8"/>
      <c r="AK336" s="27">
        <f t="shared" si="41"/>
        <v>10235.799999999957</v>
      </c>
      <c r="AL336" s="26">
        <f t="shared" si="42"/>
        <v>332</v>
      </c>
      <c r="AN336"/>
    </row>
    <row r="337" spans="5:40" x14ac:dyDescent="0.25">
      <c r="E337" s="8"/>
      <c r="AK337" s="27">
        <f t="shared" si="41"/>
        <v>10319.199999999957</v>
      </c>
      <c r="AL337" s="26">
        <f t="shared" si="42"/>
        <v>333</v>
      </c>
      <c r="AN337"/>
    </row>
    <row r="338" spans="5:40" x14ac:dyDescent="0.25">
      <c r="E338" s="8"/>
      <c r="AK338" s="27">
        <f t="shared" si="41"/>
        <v>10376.599999999957</v>
      </c>
      <c r="AL338" s="26">
        <f t="shared" si="42"/>
        <v>334</v>
      </c>
      <c r="AN338"/>
    </row>
    <row r="339" spans="5:40" x14ac:dyDescent="0.25">
      <c r="E339" s="8"/>
      <c r="AK339" s="27">
        <f t="shared" si="41"/>
        <v>10401.999999999956</v>
      </c>
      <c r="AL339" s="26">
        <f t="shared" si="42"/>
        <v>335</v>
      </c>
      <c r="AN339"/>
    </row>
    <row r="340" spans="5:40" x14ac:dyDescent="0.25">
      <c r="E340" s="8"/>
      <c r="AK340" s="27">
        <f t="shared" si="41"/>
        <v>10368.399999999956</v>
      </c>
      <c r="AL340" s="26">
        <f t="shared" si="42"/>
        <v>336</v>
      </c>
      <c r="AN340"/>
    </row>
    <row r="341" spans="5:40" x14ac:dyDescent="0.25">
      <c r="E341" s="8"/>
      <c r="AK341" s="27">
        <f t="shared" si="41"/>
        <v>10305.799999999956</v>
      </c>
      <c r="AL341" s="26">
        <f t="shared" si="42"/>
        <v>337</v>
      </c>
      <c r="AN341"/>
    </row>
    <row r="342" spans="5:40" x14ac:dyDescent="0.25">
      <c r="E342" s="8"/>
      <c r="AK342" s="27">
        <f t="shared" si="41"/>
        <v>10240.199999999955</v>
      </c>
      <c r="AL342" s="26">
        <f t="shared" si="42"/>
        <v>338</v>
      </c>
      <c r="AN342"/>
    </row>
    <row r="343" spans="5:40" x14ac:dyDescent="0.25">
      <c r="E343" s="8"/>
      <c r="AK343" s="27">
        <f t="shared" si="41"/>
        <v>10172.599999999955</v>
      </c>
      <c r="AL343" s="26">
        <f t="shared" si="42"/>
        <v>339</v>
      </c>
      <c r="AN343"/>
    </row>
    <row r="344" spans="5:40" x14ac:dyDescent="0.25">
      <c r="E344" s="8"/>
      <c r="AK344" s="27">
        <f t="shared" si="41"/>
        <v>10114.999999999955</v>
      </c>
      <c r="AL344" s="26">
        <f t="shared" si="42"/>
        <v>340</v>
      </c>
      <c r="AN344"/>
    </row>
    <row r="345" spans="5:40" x14ac:dyDescent="0.25">
      <c r="E345" s="8"/>
      <c r="AK345" s="27">
        <f t="shared" si="41"/>
        <v>10061.399999999954</v>
      </c>
      <c r="AL345" s="26">
        <f t="shared" si="42"/>
        <v>341</v>
      </c>
      <c r="AN345"/>
    </row>
    <row r="346" spans="5:40" x14ac:dyDescent="0.25">
      <c r="E346" s="8"/>
      <c r="AK346" s="27">
        <f t="shared" si="41"/>
        <v>10061.799999999954</v>
      </c>
      <c r="AL346" s="26">
        <f t="shared" si="42"/>
        <v>342</v>
      </c>
      <c r="AN346"/>
    </row>
    <row r="347" spans="5:40" x14ac:dyDescent="0.25">
      <c r="E347" s="8"/>
      <c r="AK347" s="27">
        <f t="shared" si="41"/>
        <v>10433.199999999953</v>
      </c>
      <c r="AL347" s="26">
        <f t="shared" si="42"/>
        <v>343</v>
      </c>
      <c r="AN347"/>
    </row>
    <row r="348" spans="5:40" x14ac:dyDescent="0.25">
      <c r="E348" s="8"/>
      <c r="AK348" s="27">
        <f t="shared" si="41"/>
        <v>10624.599999999953</v>
      </c>
      <c r="AL348" s="26">
        <f t="shared" si="42"/>
        <v>344</v>
      </c>
      <c r="AN348"/>
    </row>
    <row r="349" spans="5:40" x14ac:dyDescent="0.25">
      <c r="E349" s="8"/>
      <c r="AK349" s="27">
        <f t="shared" si="41"/>
        <v>10849.999999999953</v>
      </c>
      <c r="AL349" s="26">
        <f t="shared" si="42"/>
        <v>345</v>
      </c>
      <c r="AM349" s="29">
        <f>MAX(AK349:AK394)</f>
        <v>11301.199999999952</v>
      </c>
      <c r="AN349" s="29">
        <f>AM349-AM350</f>
        <v>1107.0000000000146</v>
      </c>
    </row>
    <row r="350" spans="5:40" x14ac:dyDescent="0.25">
      <c r="E350" s="8"/>
      <c r="AK350" s="27">
        <f t="shared" si="41"/>
        <v>11191.399999999952</v>
      </c>
      <c r="AL350" s="26">
        <f t="shared" si="42"/>
        <v>346</v>
      </c>
      <c r="AM350" s="29">
        <f>MIN(AK349:AK394)</f>
        <v>10194.199999999937</v>
      </c>
      <c r="AN350" s="29"/>
    </row>
    <row r="351" spans="5:40" x14ac:dyDescent="0.25">
      <c r="E351" s="8"/>
      <c r="AK351" s="27">
        <f t="shared" si="41"/>
        <v>11289.799999999952</v>
      </c>
      <c r="AL351" s="26">
        <f t="shared" si="42"/>
        <v>347</v>
      </c>
      <c r="AN351"/>
    </row>
    <row r="352" spans="5:40" x14ac:dyDescent="0.25">
      <c r="E352" s="8"/>
      <c r="AK352" s="30">
        <f t="shared" si="41"/>
        <v>11301.199999999952</v>
      </c>
      <c r="AL352" s="26">
        <f t="shared" si="42"/>
        <v>348</v>
      </c>
      <c r="AN352"/>
    </row>
    <row r="353" spans="5:40" x14ac:dyDescent="0.25">
      <c r="E353" s="8"/>
      <c r="AK353" s="27">
        <f t="shared" si="41"/>
        <v>11253.599999999951</v>
      </c>
      <c r="AL353" s="26">
        <f t="shared" si="42"/>
        <v>349</v>
      </c>
      <c r="AN353"/>
    </row>
    <row r="354" spans="5:40" x14ac:dyDescent="0.25">
      <c r="E354" s="8"/>
      <c r="AK354" s="27">
        <f t="shared" si="41"/>
        <v>11188.999999999951</v>
      </c>
      <c r="AL354" s="26">
        <f t="shared" si="42"/>
        <v>350</v>
      </c>
      <c r="AN354"/>
    </row>
    <row r="355" spans="5:40" x14ac:dyDescent="0.25">
      <c r="E355" s="8"/>
      <c r="AK355" s="27">
        <f t="shared" si="41"/>
        <v>11123.399999999951</v>
      </c>
      <c r="AL355" s="26">
        <f t="shared" si="42"/>
        <v>351</v>
      </c>
      <c r="AN355"/>
    </row>
    <row r="356" spans="5:40" x14ac:dyDescent="0.25">
      <c r="E356" s="8"/>
      <c r="AK356" s="27">
        <f t="shared" si="41"/>
        <v>11059.79999999995</v>
      </c>
      <c r="AL356" s="26">
        <f t="shared" si="42"/>
        <v>352</v>
      </c>
      <c r="AN356"/>
    </row>
    <row r="357" spans="5:40" x14ac:dyDescent="0.25">
      <c r="E357" s="8"/>
      <c r="AK357" s="27">
        <f t="shared" si="41"/>
        <v>10999.19999999995</v>
      </c>
      <c r="AL357" s="26">
        <f t="shared" si="42"/>
        <v>353</v>
      </c>
      <c r="AN357"/>
    </row>
    <row r="358" spans="5:40" x14ac:dyDescent="0.25">
      <c r="E358" s="8"/>
      <c r="AK358" s="27">
        <f t="shared" si="41"/>
        <v>10941.599999999949</v>
      </c>
      <c r="AL358" s="26">
        <f t="shared" si="42"/>
        <v>354</v>
      </c>
      <c r="AN358"/>
    </row>
    <row r="359" spans="5:40" x14ac:dyDescent="0.25">
      <c r="E359" s="8"/>
      <c r="AK359" s="27">
        <f t="shared" si="41"/>
        <v>10889.999999999949</v>
      </c>
      <c r="AL359" s="26">
        <f t="shared" si="42"/>
        <v>355</v>
      </c>
      <c r="AN359"/>
    </row>
    <row r="360" spans="5:40" x14ac:dyDescent="0.25">
      <c r="E360" s="8"/>
      <c r="AK360" s="27">
        <f t="shared" si="41"/>
        <v>10877.399999999949</v>
      </c>
      <c r="AL360" s="26">
        <f t="shared" si="42"/>
        <v>356</v>
      </c>
      <c r="AN360"/>
    </row>
    <row r="361" spans="5:40" x14ac:dyDescent="0.25">
      <c r="E361" s="8"/>
      <c r="AK361" s="27">
        <f t="shared" si="41"/>
        <v>10949.799999999948</v>
      </c>
      <c r="AL361" s="26">
        <f t="shared" si="42"/>
        <v>357</v>
      </c>
      <c r="AN361"/>
    </row>
    <row r="362" spans="5:40" x14ac:dyDescent="0.25">
      <c r="E362" s="8"/>
      <c r="AK362" s="27">
        <f t="shared" si="41"/>
        <v>10948.199999999948</v>
      </c>
      <c r="AL362" s="26">
        <f t="shared" si="42"/>
        <v>358</v>
      </c>
      <c r="AN362"/>
    </row>
    <row r="363" spans="5:40" x14ac:dyDescent="0.25">
      <c r="E363" s="8"/>
      <c r="AK363" s="27">
        <f t="shared" si="41"/>
        <v>10930.599999999948</v>
      </c>
      <c r="AL363" s="26">
        <f t="shared" si="42"/>
        <v>359</v>
      </c>
      <c r="AN363"/>
    </row>
    <row r="364" spans="5:40" x14ac:dyDescent="0.25">
      <c r="E364" s="8"/>
      <c r="AK364" s="27">
        <f t="shared" si="41"/>
        <v>10898.999999999947</v>
      </c>
      <c r="AL364" s="26">
        <f t="shared" si="42"/>
        <v>360</v>
      </c>
      <c r="AN364"/>
    </row>
    <row r="365" spans="5:40" x14ac:dyDescent="0.25">
      <c r="E365" s="8"/>
      <c r="AK365" s="27">
        <f t="shared" si="41"/>
        <v>10834.399999999947</v>
      </c>
      <c r="AL365" s="26">
        <f t="shared" si="42"/>
        <v>361</v>
      </c>
      <c r="AN365"/>
    </row>
    <row r="366" spans="5:40" x14ac:dyDescent="0.25">
      <c r="E366" s="8"/>
      <c r="AK366" s="27">
        <f t="shared" si="41"/>
        <v>10768.799999999947</v>
      </c>
      <c r="AL366" s="26">
        <f t="shared" si="42"/>
        <v>362</v>
      </c>
      <c r="AN366"/>
    </row>
    <row r="367" spans="5:40" x14ac:dyDescent="0.25">
      <c r="E367" s="8"/>
      <c r="AK367" s="27">
        <f t="shared" si="41"/>
        <v>10704.199999999946</v>
      </c>
      <c r="AL367" s="26">
        <f t="shared" si="42"/>
        <v>363</v>
      </c>
      <c r="AN367"/>
    </row>
    <row r="368" spans="5:40" x14ac:dyDescent="0.25">
      <c r="E368" s="8"/>
      <c r="AK368" s="27">
        <f t="shared" si="41"/>
        <v>10636.599999999946</v>
      </c>
      <c r="AL368" s="26">
        <f t="shared" si="42"/>
        <v>364</v>
      </c>
      <c r="AN368"/>
    </row>
    <row r="369" spans="5:40" x14ac:dyDescent="0.25">
      <c r="E369" s="8"/>
      <c r="AK369" s="27">
        <f t="shared" si="41"/>
        <v>10581.999999999945</v>
      </c>
      <c r="AL369" s="26">
        <f t="shared" si="42"/>
        <v>365</v>
      </c>
      <c r="AN369"/>
    </row>
    <row r="370" spans="5:40" x14ac:dyDescent="0.25">
      <c r="E370" s="8"/>
      <c r="AK370" s="27">
        <f t="shared" si="41"/>
        <v>10546.399999999945</v>
      </c>
      <c r="AL370" s="26">
        <f t="shared" si="42"/>
        <v>366</v>
      </c>
      <c r="AN370"/>
    </row>
    <row r="371" spans="5:40" x14ac:dyDescent="0.25">
      <c r="E371" s="8"/>
      <c r="AK371" s="27">
        <f t="shared" si="41"/>
        <v>10534.799999999945</v>
      </c>
      <c r="AL371" s="26">
        <f t="shared" si="42"/>
        <v>367</v>
      </c>
      <c r="AN371"/>
    </row>
    <row r="372" spans="5:40" x14ac:dyDescent="0.25">
      <c r="E372" s="8"/>
      <c r="AK372" s="27">
        <f t="shared" si="41"/>
        <v>10591.199999999944</v>
      </c>
      <c r="AL372" s="26">
        <f t="shared" si="42"/>
        <v>368</v>
      </c>
      <c r="AN372"/>
    </row>
    <row r="373" spans="5:40" x14ac:dyDescent="0.25">
      <c r="E373" s="8"/>
      <c r="AK373" s="27">
        <f t="shared" si="41"/>
        <v>10723.599999999944</v>
      </c>
      <c r="AL373" s="26">
        <f t="shared" si="42"/>
        <v>369</v>
      </c>
      <c r="AN373"/>
    </row>
    <row r="374" spans="5:40" x14ac:dyDescent="0.25">
      <c r="E374" s="8"/>
      <c r="AK374" s="27">
        <f t="shared" si="41"/>
        <v>10885.999999999944</v>
      </c>
      <c r="AL374" s="26">
        <f t="shared" si="42"/>
        <v>370</v>
      </c>
      <c r="AN374"/>
    </row>
    <row r="375" spans="5:40" x14ac:dyDescent="0.25">
      <c r="E375" s="8"/>
      <c r="AK375" s="27">
        <f t="shared" si="41"/>
        <v>10958.399999999943</v>
      </c>
      <c r="AL375" s="26">
        <f t="shared" si="42"/>
        <v>371</v>
      </c>
      <c r="AN375"/>
    </row>
    <row r="376" spans="5:40" x14ac:dyDescent="0.25">
      <c r="E376" s="8"/>
      <c r="AK376" s="27">
        <f t="shared" si="41"/>
        <v>11082.799999999943</v>
      </c>
      <c r="AL376" s="26">
        <f t="shared" si="42"/>
        <v>372</v>
      </c>
      <c r="AN376"/>
    </row>
    <row r="377" spans="5:40" x14ac:dyDescent="0.25">
      <c r="E377" s="8"/>
      <c r="AK377" s="27">
        <f t="shared" si="41"/>
        <v>11061.199999999943</v>
      </c>
      <c r="AL377" s="26">
        <f t="shared" si="42"/>
        <v>373</v>
      </c>
      <c r="AN377"/>
    </row>
    <row r="378" spans="5:40" x14ac:dyDescent="0.25">
      <c r="E378" s="8"/>
      <c r="AK378" s="27">
        <f t="shared" si="41"/>
        <v>11003.599999999942</v>
      </c>
      <c r="AL378" s="26">
        <f t="shared" si="42"/>
        <v>374</v>
      </c>
      <c r="AN378"/>
    </row>
    <row r="379" spans="5:40" x14ac:dyDescent="0.25">
      <c r="E379" s="8"/>
      <c r="AK379" s="27">
        <f t="shared" si="41"/>
        <v>10939.999999999942</v>
      </c>
      <c r="AL379" s="26">
        <f t="shared" si="42"/>
        <v>375</v>
      </c>
      <c r="AN379"/>
    </row>
    <row r="380" spans="5:40" x14ac:dyDescent="0.25">
      <c r="E380" s="8"/>
      <c r="AK380" s="27">
        <f t="shared" si="41"/>
        <v>10875.399999999941</v>
      </c>
      <c r="AL380" s="26">
        <f t="shared" si="42"/>
        <v>376</v>
      </c>
      <c r="AN380"/>
    </row>
    <row r="381" spans="5:40" x14ac:dyDescent="0.25">
      <c r="E381" s="8"/>
      <c r="AK381" s="27">
        <f t="shared" si="41"/>
        <v>10810.799999999941</v>
      </c>
      <c r="AL381" s="26">
        <f t="shared" si="42"/>
        <v>377</v>
      </c>
      <c r="AN381"/>
    </row>
    <row r="382" spans="5:40" x14ac:dyDescent="0.25">
      <c r="E382" s="8"/>
      <c r="AK382" s="27">
        <f t="shared" si="41"/>
        <v>10746.199999999941</v>
      </c>
      <c r="AL382" s="26">
        <f t="shared" si="42"/>
        <v>378</v>
      </c>
      <c r="AN382"/>
    </row>
    <row r="383" spans="5:40" x14ac:dyDescent="0.25">
      <c r="E383" s="8"/>
      <c r="AK383" s="27">
        <f t="shared" si="41"/>
        <v>10686.59999999994</v>
      </c>
      <c r="AL383" s="26">
        <f t="shared" si="42"/>
        <v>379</v>
      </c>
      <c r="AN383"/>
    </row>
    <row r="384" spans="5:40" x14ac:dyDescent="0.25">
      <c r="E384" s="8"/>
      <c r="AK384" s="27">
        <f t="shared" si="41"/>
        <v>10641.99999999994</v>
      </c>
      <c r="AL384" s="26">
        <f t="shared" si="42"/>
        <v>380</v>
      </c>
      <c r="AN384"/>
    </row>
    <row r="385" spans="5:40" x14ac:dyDescent="0.25">
      <c r="E385" s="8"/>
      <c r="AK385" s="27">
        <f t="shared" si="41"/>
        <v>10614.39999999994</v>
      </c>
      <c r="AL385" s="26">
        <f t="shared" si="42"/>
        <v>381</v>
      </c>
      <c r="AN385"/>
    </row>
    <row r="386" spans="5:40" x14ac:dyDescent="0.25">
      <c r="E386" s="8"/>
      <c r="AK386" s="27">
        <f t="shared" si="41"/>
        <v>10625.799999999939</v>
      </c>
      <c r="AL386" s="26">
        <f t="shared" si="42"/>
        <v>382</v>
      </c>
      <c r="AN386"/>
    </row>
    <row r="387" spans="5:40" x14ac:dyDescent="0.25">
      <c r="E387" s="8"/>
      <c r="AK387" s="27">
        <f t="shared" si="41"/>
        <v>10566.199999999939</v>
      </c>
      <c r="AL387" s="26">
        <f t="shared" si="42"/>
        <v>383</v>
      </c>
      <c r="AN387"/>
    </row>
    <row r="388" spans="5:40" x14ac:dyDescent="0.25">
      <c r="E388" s="8"/>
      <c r="AK388" s="27">
        <f t="shared" si="41"/>
        <v>10496.599999999939</v>
      </c>
      <c r="AL388" s="26">
        <f t="shared" si="42"/>
        <v>384</v>
      </c>
      <c r="AN388"/>
    </row>
    <row r="389" spans="5:40" x14ac:dyDescent="0.25">
      <c r="E389" s="8"/>
      <c r="AK389" s="27">
        <f t="shared" ref="AK389:AK412" si="43">INDEX(newdata3,1+INT((ROW(A385)-1)/COLUMNS(newdata3)),MOD(ROW(A385)-1+COLUMNS(newdata3),COLUMNS(newdata3))+1)</f>
        <v>10423.999999999938</v>
      </c>
      <c r="AL389" s="26">
        <f t="shared" si="42"/>
        <v>385</v>
      </c>
      <c r="AN389"/>
    </row>
    <row r="390" spans="5:40" x14ac:dyDescent="0.25">
      <c r="E390" s="8"/>
      <c r="AK390" s="27">
        <f t="shared" si="43"/>
        <v>10346.399999999938</v>
      </c>
      <c r="AL390" s="26">
        <f t="shared" ref="AL390:AL412" si="44">AL389+1</f>
        <v>386</v>
      </c>
      <c r="AN390"/>
    </row>
    <row r="391" spans="5:40" x14ac:dyDescent="0.25">
      <c r="E391" s="8"/>
      <c r="AK391" s="27">
        <f t="shared" si="43"/>
        <v>10267.799999999937</v>
      </c>
      <c r="AL391" s="26">
        <f t="shared" si="44"/>
        <v>387</v>
      </c>
      <c r="AN391"/>
    </row>
    <row r="392" spans="5:40" x14ac:dyDescent="0.25">
      <c r="E392" s="8"/>
      <c r="AK392" s="30">
        <f t="shared" si="43"/>
        <v>10194.199999999937</v>
      </c>
      <c r="AL392" s="26">
        <f t="shared" si="44"/>
        <v>388</v>
      </c>
      <c r="AN392"/>
    </row>
    <row r="393" spans="5:40" x14ac:dyDescent="0.25">
      <c r="E393" s="8"/>
      <c r="AK393" s="27">
        <f t="shared" si="43"/>
        <v>10194.599999999937</v>
      </c>
      <c r="AL393" s="26">
        <f t="shared" si="44"/>
        <v>389</v>
      </c>
      <c r="AN393"/>
    </row>
    <row r="394" spans="5:40" x14ac:dyDescent="0.25">
      <c r="E394" s="8"/>
      <c r="AK394" s="27">
        <f t="shared" si="43"/>
        <v>10242.999999999936</v>
      </c>
      <c r="AL394" s="26">
        <f t="shared" si="44"/>
        <v>390</v>
      </c>
      <c r="AN394"/>
    </row>
    <row r="395" spans="5:40" x14ac:dyDescent="0.25">
      <c r="E395" s="8"/>
      <c r="AK395" s="27">
        <f t="shared" si="43"/>
        <v>10214.399999999936</v>
      </c>
      <c r="AL395" s="26">
        <f t="shared" si="44"/>
        <v>391</v>
      </c>
      <c r="AN395"/>
    </row>
    <row r="396" spans="5:40" x14ac:dyDescent="0.25">
      <c r="E396" s="8"/>
      <c r="AK396" s="27">
        <f t="shared" si="43"/>
        <v>10356.799999999936</v>
      </c>
      <c r="AL396" s="26">
        <f t="shared" si="44"/>
        <v>392</v>
      </c>
      <c r="AN396"/>
    </row>
    <row r="397" spans="5:40" x14ac:dyDescent="0.25">
      <c r="E397" s="8"/>
      <c r="AK397" s="27">
        <f t="shared" si="43"/>
        <v>10432.199999999935</v>
      </c>
      <c r="AL397" s="26">
        <f t="shared" si="44"/>
        <v>393</v>
      </c>
      <c r="AN397"/>
    </row>
    <row r="398" spans="5:40" x14ac:dyDescent="0.25">
      <c r="E398" s="8"/>
      <c r="AK398" s="27">
        <f t="shared" si="43"/>
        <v>10694.599999999935</v>
      </c>
      <c r="AL398" s="26">
        <f t="shared" si="44"/>
        <v>394</v>
      </c>
      <c r="AN398"/>
    </row>
    <row r="399" spans="5:40" x14ac:dyDescent="0.25">
      <c r="E399" s="8"/>
      <c r="AK399" s="27">
        <f t="shared" si="43"/>
        <v>10777.999999999935</v>
      </c>
      <c r="AL399" s="26">
        <f t="shared" si="44"/>
        <v>395</v>
      </c>
      <c r="AN399"/>
    </row>
    <row r="400" spans="5:40" x14ac:dyDescent="0.25">
      <c r="E400" s="8"/>
      <c r="AK400" s="27">
        <f t="shared" si="43"/>
        <v>10771.399999999934</v>
      </c>
      <c r="AL400" s="26">
        <f t="shared" si="44"/>
        <v>396</v>
      </c>
      <c r="AN400"/>
    </row>
    <row r="401" spans="5:40" x14ac:dyDescent="0.25">
      <c r="E401" s="8"/>
      <c r="AK401" s="27">
        <f t="shared" si="43"/>
        <v>10726.799999999934</v>
      </c>
      <c r="AL401" s="26">
        <f t="shared" si="44"/>
        <v>397</v>
      </c>
      <c r="AN401"/>
    </row>
    <row r="402" spans="5:40" x14ac:dyDescent="0.25">
      <c r="E402" s="8"/>
      <c r="AK402" s="27">
        <f t="shared" si="43"/>
        <v>10667.199999999933</v>
      </c>
      <c r="AL402" s="26">
        <f t="shared" si="44"/>
        <v>398</v>
      </c>
      <c r="AN402"/>
    </row>
    <row r="403" spans="5:40" x14ac:dyDescent="0.25">
      <c r="E403" s="8"/>
      <c r="AK403" s="27">
        <f t="shared" si="43"/>
        <v>10614.599999999933</v>
      </c>
      <c r="AL403" s="26">
        <f t="shared" si="44"/>
        <v>399</v>
      </c>
      <c r="AN403"/>
    </row>
    <row r="404" spans="5:40" x14ac:dyDescent="0.25">
      <c r="E404" s="8"/>
      <c r="AK404" s="27">
        <f t="shared" si="43"/>
        <v>10576.999999999933</v>
      </c>
      <c r="AL404" s="26">
        <f t="shared" si="44"/>
        <v>400</v>
      </c>
      <c r="AN404"/>
    </row>
    <row r="405" spans="5:40" x14ac:dyDescent="0.25">
      <c r="E405" s="8"/>
      <c r="AK405" s="27">
        <f t="shared" si="43"/>
        <v>10540.399999999932</v>
      </c>
      <c r="AL405" s="26">
        <f t="shared" si="44"/>
        <v>401</v>
      </c>
      <c r="AN405"/>
    </row>
    <row r="406" spans="5:40" x14ac:dyDescent="0.25">
      <c r="E406" s="8"/>
      <c r="AK406" s="27">
        <f t="shared" si="43"/>
        <v>10544.799999999932</v>
      </c>
      <c r="AL406" s="26">
        <f t="shared" si="44"/>
        <v>402</v>
      </c>
      <c r="AN406"/>
    </row>
    <row r="407" spans="5:40" x14ac:dyDescent="0.25">
      <c r="E407" s="8"/>
      <c r="AK407" s="27">
        <f t="shared" si="43"/>
        <v>10643.199999999932</v>
      </c>
      <c r="AL407" s="26">
        <f t="shared" si="44"/>
        <v>403</v>
      </c>
      <c r="AN407"/>
    </row>
    <row r="408" spans="5:40" x14ac:dyDescent="0.25">
      <c r="E408" s="8"/>
      <c r="AK408" s="27">
        <f t="shared" si="43"/>
        <v>10695.599999999931</v>
      </c>
      <c r="AL408" s="26">
        <f t="shared" si="44"/>
        <v>404</v>
      </c>
      <c r="AN408"/>
    </row>
    <row r="409" spans="5:40" x14ac:dyDescent="0.25">
      <c r="E409" s="8"/>
      <c r="AK409" s="27">
        <f t="shared" si="43"/>
        <v>10812.999999999931</v>
      </c>
      <c r="AL409" s="26">
        <f t="shared" si="44"/>
        <v>405</v>
      </c>
      <c r="AN409"/>
    </row>
    <row r="410" spans="5:40" x14ac:dyDescent="0.25">
      <c r="E410" s="8"/>
      <c r="AK410" s="27">
        <f t="shared" si="43"/>
        <v>10848.399999999931</v>
      </c>
      <c r="AL410" s="26">
        <f t="shared" si="44"/>
        <v>406</v>
      </c>
      <c r="AN410"/>
    </row>
    <row r="411" spans="5:40" x14ac:dyDescent="0.25">
      <c r="AK411" s="27">
        <f t="shared" si="43"/>
        <v>10843.79999999993</v>
      </c>
      <c r="AL411" s="26">
        <f t="shared" si="44"/>
        <v>407</v>
      </c>
      <c r="AN411"/>
    </row>
    <row r="412" spans="5:40" x14ac:dyDescent="0.25">
      <c r="AK412" s="27">
        <f t="shared" si="43"/>
        <v>10826.19999999993</v>
      </c>
      <c r="AL412" s="26">
        <f t="shared" si="44"/>
        <v>408</v>
      </c>
      <c r="AN412"/>
    </row>
    <row r="494" spans="39:40" x14ac:dyDescent="0.25">
      <c r="AM494" s="8">
        <f>MAX(AK494:AK544)</f>
        <v>0</v>
      </c>
      <c r="AN494" s="8">
        <f>AM494-AM495</f>
        <v>0</v>
      </c>
    </row>
    <row r="495" spans="39:40" x14ac:dyDescent="0.25">
      <c r="AM495" s="8">
        <f>MIN(AK494:AK544)</f>
        <v>0</v>
      </c>
    </row>
  </sheetData>
  <dataConsolidate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AL76"/>
  <sheetViews>
    <sheetView topLeftCell="K1" zoomScale="80" zoomScaleNormal="80" workbookViewId="0">
      <selection activeCell="AA6" sqref="AA6"/>
    </sheetView>
  </sheetViews>
  <sheetFormatPr defaultRowHeight="15" x14ac:dyDescent="0.25"/>
  <cols>
    <col min="10" max="10" width="9.140625" style="2"/>
    <col min="22" max="22" width="20" style="2" bestFit="1" customWidth="1"/>
    <col min="23" max="23" width="21.7109375" style="2" bestFit="1" customWidth="1"/>
    <col min="24" max="24" width="18.85546875" style="2" bestFit="1" customWidth="1"/>
    <col min="25" max="25" width="10.140625" customWidth="1"/>
    <col min="26" max="26" width="19.42578125" customWidth="1"/>
    <col min="28" max="28" width="10" customWidth="1"/>
  </cols>
  <sheetData>
    <row r="1" spans="9:38" x14ac:dyDescent="0.25">
      <c r="Z1" s="3" t="s">
        <v>17</v>
      </c>
      <c r="AA1" s="3">
        <f>AC1</f>
        <v>1107.0999999999999</v>
      </c>
      <c r="AB1" s="7" t="s">
        <v>18</v>
      </c>
      <c r="AC1" s="3">
        <v>1107.0999999999999</v>
      </c>
      <c r="AE1" s="15" t="s">
        <v>22</v>
      </c>
      <c r="AF1" s="19">
        <f>COUNTIF(AA5:AL38,0)/(12*34)*100</f>
        <v>0</v>
      </c>
    </row>
    <row r="2" spans="9:38" x14ac:dyDescent="0.25">
      <c r="J2" s="10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10"/>
      <c r="Z2" s="3" t="s">
        <v>19</v>
      </c>
      <c r="AA2" s="3">
        <v>0.75</v>
      </c>
    </row>
    <row r="3" spans="9:38" x14ac:dyDescent="0.25">
      <c r="J3" s="3"/>
      <c r="K3" s="39" t="s">
        <v>20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14"/>
      <c r="X3" s="3"/>
      <c r="Z3" s="3" t="s">
        <v>23</v>
      </c>
      <c r="AA3" s="16">
        <f>AA2*X39</f>
        <v>79.601102941176492</v>
      </c>
    </row>
    <row r="4" spans="9:38" x14ac:dyDescent="0.25">
      <c r="J4" s="12" t="s">
        <v>12</v>
      </c>
      <c r="K4" s="12" t="s">
        <v>10</v>
      </c>
      <c r="L4" s="12" t="s">
        <v>11</v>
      </c>
      <c r="M4" s="12" t="s">
        <v>2</v>
      </c>
      <c r="N4" s="12" t="s">
        <v>3</v>
      </c>
      <c r="O4" s="12" t="s">
        <v>4</v>
      </c>
      <c r="P4" s="12" t="s">
        <v>13</v>
      </c>
      <c r="Q4" s="12" t="s">
        <v>14</v>
      </c>
      <c r="R4" s="12" t="s">
        <v>5</v>
      </c>
      <c r="S4" s="12" t="s">
        <v>6</v>
      </c>
      <c r="T4" s="12" t="s">
        <v>7</v>
      </c>
      <c r="U4" s="12" t="s">
        <v>8</v>
      </c>
      <c r="V4" s="12" t="s">
        <v>9</v>
      </c>
      <c r="W4" s="3" t="s">
        <v>27</v>
      </c>
      <c r="X4" s="3" t="s">
        <v>16</v>
      </c>
      <c r="Z4" s="11" t="s">
        <v>12</v>
      </c>
      <c r="AA4" s="11" t="s">
        <v>10</v>
      </c>
      <c r="AB4" s="11" t="s">
        <v>11</v>
      </c>
      <c r="AC4" s="11" t="s">
        <v>2</v>
      </c>
      <c r="AD4" s="11" t="s">
        <v>3</v>
      </c>
      <c r="AE4" s="11" t="s">
        <v>4</v>
      </c>
      <c r="AF4" s="11" t="s">
        <v>13</v>
      </c>
      <c r="AG4" s="11" t="s">
        <v>14</v>
      </c>
      <c r="AH4" s="11" t="s">
        <v>5</v>
      </c>
      <c r="AI4" s="11" t="s">
        <v>6</v>
      </c>
      <c r="AJ4" s="11" t="s">
        <v>7</v>
      </c>
      <c r="AK4" s="11" t="s">
        <v>15</v>
      </c>
      <c r="AL4" s="11" t="s">
        <v>9</v>
      </c>
    </row>
    <row r="5" spans="9:38" x14ac:dyDescent="0.25">
      <c r="I5">
        <v>0</v>
      </c>
      <c r="J5" s="11">
        <f>$I$5+1</f>
        <v>1</v>
      </c>
      <c r="K5" s="4">
        <v>56</v>
      </c>
      <c r="L5" s="4">
        <v>32</v>
      </c>
      <c r="M5" s="4">
        <v>32</v>
      </c>
      <c r="N5" s="4">
        <v>38</v>
      </c>
      <c r="O5" s="4">
        <v>31</v>
      </c>
      <c r="P5" s="4">
        <v>113</v>
      </c>
      <c r="Q5" s="4">
        <v>189</v>
      </c>
      <c r="R5" s="4">
        <v>529</v>
      </c>
      <c r="S5" s="4">
        <v>217</v>
      </c>
      <c r="T5" s="4">
        <v>152</v>
      </c>
      <c r="U5" s="4">
        <v>80</v>
      </c>
      <c r="V5" s="4">
        <v>84</v>
      </c>
      <c r="W5" s="2">
        <f>SUM(K5:V5)</f>
        <v>1553</v>
      </c>
      <c r="X5" s="13">
        <f>W5/12</f>
        <v>129.41666666666666</v>
      </c>
      <c r="Y5" s="20"/>
      <c r="Z5" s="11">
        <v>1</v>
      </c>
      <c r="AA5" s="13">
        <f>IF($AA$1+K5-$AA$2*$X$39&gt;=0,IF($AA$1+K5-$AA$2*$X$39&lt;$AC$1,$AA$1+K5-$AA$2*$X$39,$AC$1),0)</f>
        <v>1083.4988970588233</v>
      </c>
      <c r="AB5" s="13">
        <f t="shared" ref="AB5:AB38" si="0">IF(AA5+L5-$AA$2*$X$39&gt;0,IF(AA5+L5-$AA$2*$X$39&lt;$AC$1,AA5+L5-$AA$2*$X$39,$AC$1),0)</f>
        <v>1035.8977941176468</v>
      </c>
      <c r="AC5" s="13">
        <f t="shared" ref="AC5:AC38" si="1">IF(AB5+M5-$AA$2*$X$39&gt;0,IF(AB5+M5-$AA$2*$X$39&lt;$AC$1,AB5+M5-$AA$2*$X$39,$AC$1),0)</f>
        <v>988.29669117647029</v>
      </c>
      <c r="AD5" s="13">
        <f t="shared" ref="AD5:AD38" si="2">IF(AC5+N5-$AA$2*$X$39&gt;0,IF(AC5+N5-$AA$2*$X$39&lt;$AC$1,AC5+N5-$AA$2*$X$39,$AC$1),0)</f>
        <v>946.69558823529371</v>
      </c>
      <c r="AE5" s="13">
        <f t="shared" ref="AE5:AE38" si="3">IF(AD5+O5-$AA$2*$X$39&gt;0,IF(AD5+O5-$AA$2*$X$39&lt;$AC$1,AD5+O5-$AA$2*$X$39,$AC$1),0)</f>
        <v>898.09448529411725</v>
      </c>
      <c r="AF5" s="13">
        <f t="shared" ref="AF5:AF38" si="4">IF(AE5+P5-$AA$2*$X$39&gt;0,IF(AE5+P5-$AA$2*$X$39&lt;$AC$1,AE5+P5-$AA$2*$X$39,$AC$1),0)</f>
        <v>931.49338235294078</v>
      </c>
      <c r="AG5" s="13">
        <f t="shared" ref="AG5:AG38" si="5">IF(AF5+Q5-$AA$2*$X$39&gt;0,IF(AF5+Q5-$AA$2*$X$39&lt;$AC$1,AF5+Q5-$AA$2*$X$39,$AC$1),0)</f>
        <v>1040.8922794117643</v>
      </c>
      <c r="AH5" s="13">
        <f t="shared" ref="AH5:AH38" si="6">IF(AG5+R5-$AA$2*$X$39&gt;0,IF(AG5+R5-$AA$2*$X$39&lt;$AC$1,AG5+R5-$AA$2*$X$39,$AC$1),0)</f>
        <v>1107.0999999999999</v>
      </c>
      <c r="AI5" s="13">
        <f t="shared" ref="AI5:AI38" si="7">IF(AH5+S5-$AA$2*$X$39&gt;0,IF(AH5+S5-$AA$2*$X$39&lt;$AC$1,AH5+S5-$AA$2*$X$39,$AC$1),0)</f>
        <v>1107.0999999999999</v>
      </c>
      <c r="AJ5" s="13">
        <f t="shared" ref="AJ5:AJ38" si="8">IF(AI5+T5-$AA$2*$X$39&gt;0,IF(AI5+T5-$AA$2*$X$39&lt;$AC$1,AI5+T5-$AA$2*$X$39,$AC$1),0)</f>
        <v>1107.0999999999999</v>
      </c>
      <c r="AK5" s="13">
        <f t="shared" ref="AK5:AK38" si="9">IF(AJ5+U5-$AA$2*$X$39&gt;0,IF(AJ5+U5-$AA$2*$X$39&lt;$AC$1,AJ5+U5-$AA$2*$X$39,$AC$1),0)</f>
        <v>1107.0999999999999</v>
      </c>
      <c r="AL5" s="13">
        <f t="shared" ref="AL5:AL38" si="10">IF(AK5+V5-$AA$2*$X$39&gt;0,IF(AK5+V5-$AA$2*$X$39&lt;$AC$1,AK5+V5-$AA$2*$X$39,$AC$1),0)</f>
        <v>1107.0999999999999</v>
      </c>
    </row>
    <row r="6" spans="9:38" x14ac:dyDescent="0.25">
      <c r="J6" s="11">
        <f>J5+1</f>
        <v>2</v>
      </c>
      <c r="K6" s="4">
        <v>53</v>
      </c>
      <c r="L6" s="4">
        <v>27</v>
      </c>
      <c r="M6" s="4">
        <v>26</v>
      </c>
      <c r="N6" s="4">
        <v>20</v>
      </c>
      <c r="O6" s="4">
        <v>27</v>
      </c>
      <c r="P6" s="4">
        <v>28</v>
      </c>
      <c r="Q6" s="4">
        <v>32</v>
      </c>
      <c r="R6" s="4">
        <v>54</v>
      </c>
      <c r="S6" s="4">
        <v>171</v>
      </c>
      <c r="T6" s="4">
        <v>125</v>
      </c>
      <c r="U6" s="4">
        <v>56</v>
      </c>
      <c r="V6" s="4">
        <v>31</v>
      </c>
      <c r="W6" s="2">
        <f t="shared" ref="W6:W38" si="11">SUM(K6:V6)</f>
        <v>650</v>
      </c>
      <c r="X6" s="13">
        <f t="shared" ref="X6:X38" si="12">W6/12</f>
        <v>54.166666666666664</v>
      </c>
      <c r="Y6" s="20"/>
      <c r="Z6" s="11">
        <v>2</v>
      </c>
      <c r="AA6" s="13">
        <f t="shared" ref="AA6:AA38" si="13">IF(AL5+K6-$AA$2*$X$39&gt;0,IF(AL5+K6-$AA$2*$X$39&lt;$AC$1,AL5+K6-$AA$2*$X$39,$AC$1),0)</f>
        <v>1080.4988970588233</v>
      </c>
      <c r="AB6" s="13">
        <f t="shared" si="0"/>
        <v>1027.8977941176468</v>
      </c>
      <c r="AC6" s="13">
        <f t="shared" si="1"/>
        <v>974.29669117647029</v>
      </c>
      <c r="AD6" s="13">
        <f t="shared" si="2"/>
        <v>914.69558823529383</v>
      </c>
      <c r="AE6" s="13">
        <f t="shared" si="3"/>
        <v>862.09448529411736</v>
      </c>
      <c r="AF6" s="13">
        <f t="shared" si="4"/>
        <v>810.4933823529409</v>
      </c>
      <c r="AG6" s="13">
        <f t="shared" si="5"/>
        <v>762.89227941176443</v>
      </c>
      <c r="AH6" s="13">
        <f t="shared" si="6"/>
        <v>737.29117647058797</v>
      </c>
      <c r="AI6" s="13">
        <f t="shared" si="7"/>
        <v>828.69007352941151</v>
      </c>
      <c r="AJ6" s="13">
        <f t="shared" si="8"/>
        <v>874.08897058823504</v>
      </c>
      <c r="AK6" s="13">
        <f t="shared" si="9"/>
        <v>850.48786764705858</v>
      </c>
      <c r="AL6" s="13">
        <f t="shared" si="10"/>
        <v>801.88676470588211</v>
      </c>
    </row>
    <row r="7" spans="9:38" x14ac:dyDescent="0.25">
      <c r="J7" s="11">
        <f t="shared" ref="J7:J38" si="14">J6+1</f>
        <v>3</v>
      </c>
      <c r="K7" s="4">
        <v>16</v>
      </c>
      <c r="L7" s="4">
        <v>16</v>
      </c>
      <c r="M7" s="4">
        <v>15</v>
      </c>
      <c r="N7" s="4">
        <v>20</v>
      </c>
      <c r="O7" s="4">
        <v>26</v>
      </c>
      <c r="P7" s="4">
        <v>44</v>
      </c>
      <c r="Q7" s="4">
        <v>47</v>
      </c>
      <c r="R7" s="4">
        <v>58</v>
      </c>
      <c r="S7" s="4">
        <v>91</v>
      </c>
      <c r="T7" s="4">
        <v>52</v>
      </c>
      <c r="U7" s="4">
        <v>19</v>
      </c>
      <c r="V7" s="4">
        <v>9</v>
      </c>
      <c r="W7" s="2">
        <f t="shared" si="11"/>
        <v>413</v>
      </c>
      <c r="X7" s="13">
        <f t="shared" si="12"/>
        <v>34.416666666666664</v>
      </c>
      <c r="Y7" s="20"/>
      <c r="Z7" s="11">
        <v>3</v>
      </c>
      <c r="AA7" s="13">
        <f t="shared" si="13"/>
        <v>738.28566176470565</v>
      </c>
      <c r="AB7" s="13">
        <f t="shared" si="0"/>
        <v>674.68455882352919</v>
      </c>
      <c r="AC7" s="13">
        <f t="shared" si="1"/>
        <v>610.08345588235272</v>
      </c>
      <c r="AD7" s="13">
        <f t="shared" si="2"/>
        <v>550.48235294117626</v>
      </c>
      <c r="AE7" s="13">
        <f t="shared" si="3"/>
        <v>496.8812499999998</v>
      </c>
      <c r="AF7" s="13">
        <f t="shared" si="4"/>
        <v>461.28014705882333</v>
      </c>
      <c r="AG7" s="13">
        <f t="shared" si="5"/>
        <v>428.67904411764687</v>
      </c>
      <c r="AH7" s="13">
        <f t="shared" si="6"/>
        <v>407.0779411764704</v>
      </c>
      <c r="AI7" s="13">
        <f t="shared" si="7"/>
        <v>418.47683823529394</v>
      </c>
      <c r="AJ7" s="13">
        <f t="shared" si="8"/>
        <v>390.87573529411748</v>
      </c>
      <c r="AK7" s="13">
        <f t="shared" si="9"/>
        <v>330.27463235294101</v>
      </c>
      <c r="AL7" s="13">
        <f t="shared" si="10"/>
        <v>259.67352941176455</v>
      </c>
    </row>
    <row r="8" spans="9:38" x14ac:dyDescent="0.25">
      <c r="J8" s="11">
        <f t="shared" si="14"/>
        <v>4</v>
      </c>
      <c r="K8" s="4">
        <v>6</v>
      </c>
      <c r="L8" s="4">
        <v>44</v>
      </c>
      <c r="M8" s="4">
        <v>179</v>
      </c>
      <c r="N8" s="4">
        <v>130</v>
      </c>
      <c r="O8" s="4">
        <v>94</v>
      </c>
      <c r="P8" s="4">
        <v>183</v>
      </c>
      <c r="Q8" s="4">
        <v>179</v>
      </c>
      <c r="R8" s="4">
        <v>395</v>
      </c>
      <c r="S8" s="4">
        <v>318</v>
      </c>
      <c r="T8" s="4">
        <v>363</v>
      </c>
      <c r="U8" s="4">
        <v>276</v>
      </c>
      <c r="V8" s="4">
        <v>99</v>
      </c>
      <c r="W8" s="2">
        <f t="shared" si="11"/>
        <v>2266</v>
      </c>
      <c r="X8" s="13">
        <f t="shared" si="12"/>
        <v>188.83333333333334</v>
      </c>
      <c r="Y8" s="20"/>
      <c r="Z8" s="11">
        <v>4</v>
      </c>
      <c r="AA8" s="13">
        <f t="shared" si="13"/>
        <v>186.07242647058806</v>
      </c>
      <c r="AB8" s="13">
        <f t="shared" si="0"/>
        <v>150.47132352941156</v>
      </c>
      <c r="AC8" s="13">
        <f t="shared" si="1"/>
        <v>249.87022058823507</v>
      </c>
      <c r="AD8" s="13">
        <f t="shared" si="2"/>
        <v>300.26911764705858</v>
      </c>
      <c r="AE8" s="13">
        <f t="shared" si="3"/>
        <v>314.66801470588211</v>
      </c>
      <c r="AF8" s="13">
        <f t="shared" si="4"/>
        <v>418.06691176470565</v>
      </c>
      <c r="AG8" s="13">
        <f t="shared" si="5"/>
        <v>517.46580882352919</v>
      </c>
      <c r="AH8" s="13">
        <f t="shared" si="6"/>
        <v>832.86470588235272</v>
      </c>
      <c r="AI8" s="13">
        <f t="shared" si="7"/>
        <v>1071.263602941176</v>
      </c>
      <c r="AJ8" s="13">
        <f t="shared" si="8"/>
        <v>1107.0999999999999</v>
      </c>
      <c r="AK8" s="13">
        <f t="shared" si="9"/>
        <v>1107.0999999999999</v>
      </c>
      <c r="AL8" s="13">
        <f t="shared" si="10"/>
        <v>1107.0999999999999</v>
      </c>
    </row>
    <row r="9" spans="9:38" x14ac:dyDescent="0.25">
      <c r="J9" s="11">
        <f t="shared" si="14"/>
        <v>5</v>
      </c>
      <c r="K9" s="2">
        <v>43</v>
      </c>
      <c r="L9" s="2">
        <v>19</v>
      </c>
      <c r="M9" s="2">
        <v>14</v>
      </c>
      <c r="N9" s="2">
        <v>33</v>
      </c>
      <c r="O9" s="2">
        <v>44</v>
      </c>
      <c r="P9" s="2">
        <v>44</v>
      </c>
      <c r="Q9" s="2">
        <v>42</v>
      </c>
      <c r="R9" s="2">
        <v>60</v>
      </c>
      <c r="S9" s="2">
        <v>93</v>
      </c>
      <c r="T9" s="2">
        <v>58</v>
      </c>
      <c r="U9" s="2">
        <v>31</v>
      </c>
      <c r="V9" s="2">
        <v>28</v>
      </c>
      <c r="W9" s="2">
        <f t="shared" si="11"/>
        <v>509</v>
      </c>
      <c r="X9" s="13">
        <f t="shared" si="12"/>
        <v>42.416666666666664</v>
      </c>
      <c r="Y9" s="20"/>
      <c r="Z9" s="11">
        <v>5</v>
      </c>
      <c r="AA9" s="13">
        <f t="shared" si="13"/>
        <v>1070.4988970588233</v>
      </c>
      <c r="AB9" s="13">
        <f t="shared" si="0"/>
        <v>1009.8977941176469</v>
      </c>
      <c r="AC9" s="13">
        <f t="shared" si="1"/>
        <v>944.2966911764704</v>
      </c>
      <c r="AD9" s="13">
        <f t="shared" si="2"/>
        <v>897.69558823529394</v>
      </c>
      <c r="AE9" s="13">
        <f t="shared" si="3"/>
        <v>862.09448529411748</v>
      </c>
      <c r="AF9" s="13">
        <f t="shared" si="4"/>
        <v>826.49338235294101</v>
      </c>
      <c r="AG9" s="13">
        <f t="shared" si="5"/>
        <v>788.89227941176455</v>
      </c>
      <c r="AH9" s="13">
        <f t="shared" si="6"/>
        <v>769.29117647058808</v>
      </c>
      <c r="AI9" s="13">
        <f t="shared" si="7"/>
        <v>782.69007352941162</v>
      </c>
      <c r="AJ9" s="13">
        <f t="shared" si="8"/>
        <v>761.08897058823516</v>
      </c>
      <c r="AK9" s="13">
        <f t="shared" si="9"/>
        <v>712.48786764705869</v>
      </c>
      <c r="AL9" s="13">
        <f t="shared" si="10"/>
        <v>660.88676470588223</v>
      </c>
    </row>
    <row r="10" spans="9:38" x14ac:dyDescent="0.25">
      <c r="J10" s="11">
        <f t="shared" si="14"/>
        <v>6</v>
      </c>
      <c r="K10" s="2">
        <v>88</v>
      </c>
      <c r="L10" s="2">
        <v>22</v>
      </c>
      <c r="M10" s="2">
        <v>46</v>
      </c>
      <c r="N10" s="2">
        <v>27</v>
      </c>
      <c r="O10" s="2">
        <v>20</v>
      </c>
      <c r="P10" s="2">
        <v>32</v>
      </c>
      <c r="Q10" s="2">
        <v>101</v>
      </c>
      <c r="R10" s="2">
        <v>63</v>
      </c>
      <c r="S10" s="2">
        <v>100</v>
      </c>
      <c r="T10" s="2">
        <v>136</v>
      </c>
      <c r="U10" s="2">
        <v>52</v>
      </c>
      <c r="V10" s="2">
        <v>23</v>
      </c>
      <c r="W10" s="2">
        <f t="shared" si="11"/>
        <v>710</v>
      </c>
      <c r="X10" s="13">
        <f t="shared" si="12"/>
        <v>59.166666666666664</v>
      </c>
      <c r="Y10" s="20"/>
      <c r="Z10" s="11">
        <v>6</v>
      </c>
      <c r="AA10" s="13">
        <f t="shared" si="13"/>
        <v>669.28566176470576</v>
      </c>
      <c r="AB10" s="13">
        <f t="shared" si="0"/>
        <v>611.6845588235293</v>
      </c>
      <c r="AC10" s="13">
        <f t="shared" si="1"/>
        <v>578.08345588235284</v>
      </c>
      <c r="AD10" s="13">
        <f t="shared" si="2"/>
        <v>525.48235294117637</v>
      </c>
      <c r="AE10" s="13">
        <f t="shared" si="3"/>
        <v>465.88124999999991</v>
      </c>
      <c r="AF10" s="13">
        <f t="shared" si="4"/>
        <v>418.28014705882345</v>
      </c>
      <c r="AG10" s="13">
        <f t="shared" si="5"/>
        <v>439.67904411764698</v>
      </c>
      <c r="AH10" s="13">
        <f t="shared" si="6"/>
        <v>423.07794117647052</v>
      </c>
      <c r="AI10" s="13">
        <f t="shared" si="7"/>
        <v>443.47683823529405</v>
      </c>
      <c r="AJ10" s="13">
        <f t="shared" si="8"/>
        <v>499.87573529411759</v>
      </c>
      <c r="AK10" s="13">
        <f t="shared" si="9"/>
        <v>472.27463235294113</v>
      </c>
      <c r="AL10" s="13">
        <f t="shared" si="10"/>
        <v>415.67352941176466</v>
      </c>
    </row>
    <row r="11" spans="9:38" x14ac:dyDescent="0.25">
      <c r="J11" s="11">
        <f t="shared" si="14"/>
        <v>7</v>
      </c>
      <c r="K11" s="2">
        <v>14</v>
      </c>
      <c r="L11" s="2">
        <v>12</v>
      </c>
      <c r="M11" s="2">
        <v>12</v>
      </c>
      <c r="N11" s="2">
        <v>12</v>
      </c>
      <c r="O11" s="2">
        <v>112</v>
      </c>
      <c r="P11" s="2">
        <v>149</v>
      </c>
      <c r="Q11" s="2">
        <v>347</v>
      </c>
      <c r="R11" s="2">
        <v>215</v>
      </c>
      <c r="S11" s="2">
        <v>316</v>
      </c>
      <c r="T11" s="2">
        <v>232</v>
      </c>
      <c r="U11" s="2">
        <v>149</v>
      </c>
      <c r="V11" s="2">
        <v>64</v>
      </c>
      <c r="W11" s="2">
        <f t="shared" si="11"/>
        <v>1634</v>
      </c>
      <c r="X11" s="13">
        <f t="shared" si="12"/>
        <v>136.16666666666666</v>
      </c>
      <c r="Y11" s="20"/>
      <c r="Z11" s="11">
        <v>7</v>
      </c>
      <c r="AA11" s="13">
        <f t="shared" si="13"/>
        <v>350.0724264705882</v>
      </c>
      <c r="AB11" s="13">
        <f t="shared" si="0"/>
        <v>282.47132352941173</v>
      </c>
      <c r="AC11" s="13">
        <f t="shared" si="1"/>
        <v>214.87022058823524</v>
      </c>
      <c r="AD11" s="13">
        <f t="shared" si="2"/>
        <v>147.26911764705875</v>
      </c>
      <c r="AE11" s="13">
        <f t="shared" si="3"/>
        <v>179.66801470588226</v>
      </c>
      <c r="AF11" s="13">
        <f t="shared" si="4"/>
        <v>249.06691176470574</v>
      </c>
      <c r="AG11" s="13">
        <f t="shared" si="5"/>
        <v>516.4658088235293</v>
      </c>
      <c r="AH11" s="13">
        <f t="shared" si="6"/>
        <v>651.86470588235284</v>
      </c>
      <c r="AI11" s="13">
        <f t="shared" si="7"/>
        <v>888.26360294117637</v>
      </c>
      <c r="AJ11" s="13">
        <f t="shared" si="8"/>
        <v>1040.6624999999999</v>
      </c>
      <c r="AK11" s="13">
        <f t="shared" si="9"/>
        <v>1107.0999999999999</v>
      </c>
      <c r="AL11" s="13">
        <f t="shared" si="10"/>
        <v>1091.4988970588233</v>
      </c>
    </row>
    <row r="12" spans="9:38" x14ac:dyDescent="0.25">
      <c r="J12" s="11">
        <f t="shared" si="14"/>
        <v>8</v>
      </c>
      <c r="K12" s="2">
        <v>37</v>
      </c>
      <c r="L12" s="2">
        <v>20</v>
      </c>
      <c r="M12" s="2">
        <v>15</v>
      </c>
      <c r="N12" s="2">
        <v>76</v>
      </c>
      <c r="O12" s="2">
        <v>51</v>
      </c>
      <c r="P12" s="2">
        <v>52</v>
      </c>
      <c r="Q12" s="2">
        <v>110</v>
      </c>
      <c r="R12" s="2">
        <v>139</v>
      </c>
      <c r="S12" s="2">
        <v>201</v>
      </c>
      <c r="T12" s="2">
        <v>241</v>
      </c>
      <c r="U12" s="2">
        <v>113</v>
      </c>
      <c r="V12" s="2">
        <v>52</v>
      </c>
      <c r="W12" s="2">
        <f t="shared" si="11"/>
        <v>1107</v>
      </c>
      <c r="X12" s="13">
        <f t="shared" si="12"/>
        <v>92.25</v>
      </c>
      <c r="Y12" s="20"/>
      <c r="Z12" s="11">
        <v>8</v>
      </c>
      <c r="AA12" s="13">
        <f t="shared" si="13"/>
        <v>1048.8977941176468</v>
      </c>
      <c r="AB12" s="13">
        <f t="shared" si="0"/>
        <v>989.29669117647029</v>
      </c>
      <c r="AC12" s="13">
        <f t="shared" si="1"/>
        <v>924.69558823529383</v>
      </c>
      <c r="AD12" s="13">
        <f t="shared" si="2"/>
        <v>921.09448529411736</v>
      </c>
      <c r="AE12" s="13">
        <f t="shared" si="3"/>
        <v>892.4933823529409</v>
      </c>
      <c r="AF12" s="13">
        <f t="shared" si="4"/>
        <v>864.89227941176443</v>
      </c>
      <c r="AG12" s="13">
        <f t="shared" si="5"/>
        <v>895.29117647058797</v>
      </c>
      <c r="AH12" s="13">
        <f t="shared" si="6"/>
        <v>954.69007352941151</v>
      </c>
      <c r="AI12" s="13">
        <f t="shared" si="7"/>
        <v>1076.088970588235</v>
      </c>
      <c r="AJ12" s="13">
        <f t="shared" si="8"/>
        <v>1107.0999999999999</v>
      </c>
      <c r="AK12" s="13">
        <f t="shared" si="9"/>
        <v>1107.0999999999999</v>
      </c>
      <c r="AL12" s="13">
        <f t="shared" si="10"/>
        <v>1079.4988970588233</v>
      </c>
    </row>
    <row r="13" spans="9:38" x14ac:dyDescent="0.25">
      <c r="J13" s="11">
        <f t="shared" si="14"/>
        <v>9</v>
      </c>
      <c r="K13" s="2">
        <v>22</v>
      </c>
      <c r="L13" s="2">
        <v>12</v>
      </c>
      <c r="M13" s="2">
        <v>12</v>
      </c>
      <c r="N13" s="2">
        <v>17</v>
      </c>
      <c r="O13" s="2">
        <v>64</v>
      </c>
      <c r="P13" s="2">
        <v>39</v>
      </c>
      <c r="Q13" s="2">
        <v>64</v>
      </c>
      <c r="R13" s="2">
        <v>43</v>
      </c>
      <c r="S13" s="2">
        <v>39</v>
      </c>
      <c r="T13" s="2">
        <v>46</v>
      </c>
      <c r="U13" s="2">
        <v>26</v>
      </c>
      <c r="V13" s="2">
        <v>17</v>
      </c>
      <c r="W13" s="2">
        <f t="shared" si="11"/>
        <v>401</v>
      </c>
      <c r="X13" s="13">
        <f t="shared" si="12"/>
        <v>33.416666666666664</v>
      </c>
      <c r="Y13" s="20"/>
      <c r="Z13" s="11">
        <v>9</v>
      </c>
      <c r="AA13" s="13">
        <f t="shared" si="13"/>
        <v>1021.8977941176469</v>
      </c>
      <c r="AB13" s="13">
        <f t="shared" si="0"/>
        <v>954.29669117647029</v>
      </c>
      <c r="AC13" s="13">
        <f t="shared" si="1"/>
        <v>886.69558823529383</v>
      </c>
      <c r="AD13" s="13">
        <f t="shared" si="2"/>
        <v>824.09448529411736</v>
      </c>
      <c r="AE13" s="13">
        <f t="shared" si="3"/>
        <v>808.4933823529409</v>
      </c>
      <c r="AF13" s="13">
        <f t="shared" si="4"/>
        <v>767.89227941176443</v>
      </c>
      <c r="AG13" s="13">
        <f t="shared" si="5"/>
        <v>752.29117647058797</v>
      </c>
      <c r="AH13" s="13">
        <f t="shared" si="6"/>
        <v>715.69007352941151</v>
      </c>
      <c r="AI13" s="13">
        <f t="shared" si="7"/>
        <v>675.08897058823504</v>
      </c>
      <c r="AJ13" s="13">
        <f t="shared" si="8"/>
        <v>641.48786764705858</v>
      </c>
      <c r="AK13" s="13">
        <f t="shared" si="9"/>
        <v>587.88676470588211</v>
      </c>
      <c r="AL13" s="13">
        <f t="shared" si="10"/>
        <v>525.28566176470565</v>
      </c>
    </row>
    <row r="14" spans="9:38" x14ac:dyDescent="0.25">
      <c r="J14" s="11">
        <f t="shared" si="14"/>
        <v>10</v>
      </c>
      <c r="K14" s="4">
        <v>14</v>
      </c>
      <c r="L14" s="4">
        <v>16</v>
      </c>
      <c r="M14" s="4">
        <v>7</v>
      </c>
      <c r="N14" s="4">
        <v>14</v>
      </c>
      <c r="O14" s="4">
        <v>16</v>
      </c>
      <c r="P14" s="4">
        <v>56</v>
      </c>
      <c r="Q14" s="4">
        <v>42</v>
      </c>
      <c r="R14" s="4">
        <v>154</v>
      </c>
      <c r="S14" s="4">
        <v>146</v>
      </c>
      <c r="T14" s="4">
        <v>101</v>
      </c>
      <c r="U14" s="4">
        <v>89</v>
      </c>
      <c r="V14" s="4">
        <v>30</v>
      </c>
      <c r="W14" s="2">
        <f t="shared" si="11"/>
        <v>685</v>
      </c>
      <c r="X14" s="13">
        <f t="shared" si="12"/>
        <v>57.083333333333336</v>
      </c>
      <c r="Y14" s="20"/>
      <c r="Z14" s="11">
        <v>10</v>
      </c>
      <c r="AA14" s="13">
        <f t="shared" si="13"/>
        <v>459.68455882352919</v>
      </c>
      <c r="AB14" s="13">
        <f t="shared" si="0"/>
        <v>396.08345588235272</v>
      </c>
      <c r="AC14" s="13">
        <f t="shared" si="1"/>
        <v>323.48235294117626</v>
      </c>
      <c r="AD14" s="13">
        <f t="shared" si="2"/>
        <v>257.8812499999998</v>
      </c>
      <c r="AE14" s="13">
        <f t="shared" si="3"/>
        <v>194.2801470588233</v>
      </c>
      <c r="AF14" s="13">
        <f t="shared" si="4"/>
        <v>170.67904411764681</v>
      </c>
      <c r="AG14" s="13">
        <f t="shared" si="5"/>
        <v>133.07794117647032</v>
      </c>
      <c r="AH14" s="13">
        <f t="shared" si="6"/>
        <v>207.4768382352938</v>
      </c>
      <c r="AI14" s="13">
        <f t="shared" si="7"/>
        <v>273.87573529411736</v>
      </c>
      <c r="AJ14" s="13">
        <f t="shared" si="8"/>
        <v>295.2746323529409</v>
      </c>
      <c r="AK14" s="13">
        <f t="shared" si="9"/>
        <v>304.67352941176443</v>
      </c>
      <c r="AL14" s="13">
        <f t="shared" si="10"/>
        <v>255.07242647058794</v>
      </c>
    </row>
    <row r="15" spans="9:38" x14ac:dyDescent="0.25">
      <c r="J15" s="11">
        <f t="shared" si="14"/>
        <v>11</v>
      </c>
      <c r="K15" s="4">
        <v>14</v>
      </c>
      <c r="L15" s="4">
        <v>44</v>
      </c>
      <c r="M15" s="4">
        <v>69</v>
      </c>
      <c r="N15" s="4">
        <v>47</v>
      </c>
      <c r="O15" s="4">
        <v>44</v>
      </c>
      <c r="P15" s="4">
        <v>91</v>
      </c>
      <c r="Q15" s="4">
        <v>444</v>
      </c>
      <c r="R15" s="4">
        <v>302</v>
      </c>
      <c r="S15" s="4">
        <v>164</v>
      </c>
      <c r="T15" s="4">
        <v>162</v>
      </c>
      <c r="U15" s="4">
        <v>109</v>
      </c>
      <c r="V15" s="4">
        <v>58</v>
      </c>
      <c r="W15" s="2">
        <f t="shared" si="11"/>
        <v>1548</v>
      </c>
      <c r="X15" s="13">
        <f t="shared" si="12"/>
        <v>129</v>
      </c>
      <c r="Y15" s="20"/>
      <c r="Z15" s="11">
        <v>11</v>
      </c>
      <c r="AA15" s="13">
        <f t="shared" si="13"/>
        <v>189.47132352941148</v>
      </c>
      <c r="AB15" s="13">
        <f t="shared" si="0"/>
        <v>153.87022058823499</v>
      </c>
      <c r="AC15" s="13">
        <f t="shared" si="1"/>
        <v>143.26911764705849</v>
      </c>
      <c r="AD15" s="13">
        <f t="shared" si="2"/>
        <v>110.668014705882</v>
      </c>
      <c r="AE15" s="13">
        <f t="shared" si="3"/>
        <v>75.066911764705509</v>
      </c>
      <c r="AF15" s="13">
        <f t="shared" si="4"/>
        <v>86.465808823529017</v>
      </c>
      <c r="AG15" s="13">
        <f t="shared" si="5"/>
        <v>450.8647058823525</v>
      </c>
      <c r="AH15" s="13">
        <f t="shared" si="6"/>
        <v>673.26360294117603</v>
      </c>
      <c r="AI15" s="13">
        <f t="shared" si="7"/>
        <v>757.66249999999957</v>
      </c>
      <c r="AJ15" s="13">
        <f t="shared" si="8"/>
        <v>840.0613970588231</v>
      </c>
      <c r="AK15" s="13">
        <f t="shared" si="9"/>
        <v>869.46029411764664</v>
      </c>
      <c r="AL15" s="13">
        <f t="shared" si="10"/>
        <v>847.85919117647018</v>
      </c>
    </row>
    <row r="16" spans="9:38" x14ac:dyDescent="0.25">
      <c r="J16" s="11">
        <f t="shared" si="14"/>
        <v>12</v>
      </c>
      <c r="K16" s="4">
        <v>30</v>
      </c>
      <c r="L16" s="4">
        <v>22</v>
      </c>
      <c r="M16" s="4">
        <v>35</v>
      </c>
      <c r="N16" s="4">
        <v>30</v>
      </c>
      <c r="O16" s="4">
        <v>36</v>
      </c>
      <c r="P16" s="4">
        <v>80</v>
      </c>
      <c r="Q16" s="4">
        <v>253</v>
      </c>
      <c r="R16" s="4">
        <v>237</v>
      </c>
      <c r="S16" s="4">
        <v>276</v>
      </c>
      <c r="T16" s="4">
        <v>300</v>
      </c>
      <c r="U16" s="4">
        <v>185</v>
      </c>
      <c r="V16" s="4">
        <v>94</v>
      </c>
      <c r="W16" s="2">
        <f t="shared" si="11"/>
        <v>1578</v>
      </c>
      <c r="X16" s="13">
        <f t="shared" si="12"/>
        <v>131.5</v>
      </c>
      <c r="Y16" s="20"/>
      <c r="Z16" s="11">
        <v>12</v>
      </c>
      <c r="AA16" s="13">
        <f t="shared" si="13"/>
        <v>798.25808823529371</v>
      </c>
      <c r="AB16" s="13">
        <f t="shared" si="0"/>
        <v>740.65698529411725</v>
      </c>
      <c r="AC16" s="13">
        <f t="shared" si="1"/>
        <v>696.05588235294078</v>
      </c>
      <c r="AD16" s="13">
        <f t="shared" si="2"/>
        <v>646.45477941176432</v>
      </c>
      <c r="AE16" s="13">
        <f t="shared" si="3"/>
        <v>602.85367647058786</v>
      </c>
      <c r="AF16" s="13">
        <f t="shared" si="4"/>
        <v>603.25257352941139</v>
      </c>
      <c r="AG16" s="13">
        <f t="shared" si="5"/>
        <v>776.65147058823493</v>
      </c>
      <c r="AH16" s="13">
        <f t="shared" si="6"/>
        <v>934.05036764705847</v>
      </c>
      <c r="AI16" s="13">
        <f t="shared" si="7"/>
        <v>1107.0999999999999</v>
      </c>
      <c r="AJ16" s="13">
        <f t="shared" si="8"/>
        <v>1107.0999999999999</v>
      </c>
      <c r="AK16" s="13">
        <f t="shared" si="9"/>
        <v>1107.0999999999999</v>
      </c>
      <c r="AL16" s="13">
        <f t="shared" si="10"/>
        <v>1107.0999999999999</v>
      </c>
    </row>
    <row r="17" spans="10:38" x14ac:dyDescent="0.25">
      <c r="J17" s="11">
        <f t="shared" si="14"/>
        <v>13</v>
      </c>
      <c r="K17" s="4">
        <v>57</v>
      </c>
      <c r="L17" s="4">
        <v>33</v>
      </c>
      <c r="M17" s="4">
        <v>22</v>
      </c>
      <c r="N17" s="4">
        <v>23</v>
      </c>
      <c r="O17" s="4">
        <v>67</v>
      </c>
      <c r="P17" s="4">
        <v>69</v>
      </c>
      <c r="Q17" s="4">
        <v>59</v>
      </c>
      <c r="R17" s="4">
        <v>81</v>
      </c>
      <c r="S17" s="4">
        <v>126</v>
      </c>
      <c r="T17" s="4">
        <v>158</v>
      </c>
      <c r="U17" s="4">
        <v>252</v>
      </c>
      <c r="V17" s="4">
        <v>65</v>
      </c>
      <c r="W17" s="2">
        <f t="shared" si="11"/>
        <v>1012</v>
      </c>
      <c r="X17" s="13">
        <f t="shared" si="12"/>
        <v>84.333333333333329</v>
      </c>
      <c r="Y17" s="20"/>
      <c r="Z17" s="11">
        <v>13</v>
      </c>
      <c r="AA17" s="13">
        <f t="shared" si="13"/>
        <v>1084.4988970588233</v>
      </c>
      <c r="AB17" s="13">
        <f t="shared" si="0"/>
        <v>1037.8977941176468</v>
      </c>
      <c r="AC17" s="13">
        <f t="shared" si="1"/>
        <v>980.29669117647029</v>
      </c>
      <c r="AD17" s="13">
        <f t="shared" si="2"/>
        <v>923.69558823529383</v>
      </c>
      <c r="AE17" s="13">
        <f t="shared" si="3"/>
        <v>911.09448529411736</v>
      </c>
      <c r="AF17" s="13">
        <f t="shared" si="4"/>
        <v>900.4933823529409</v>
      </c>
      <c r="AG17" s="13">
        <f t="shared" si="5"/>
        <v>879.89227941176443</v>
      </c>
      <c r="AH17" s="13">
        <f t="shared" si="6"/>
        <v>881.29117647058797</v>
      </c>
      <c r="AI17" s="13">
        <f t="shared" si="7"/>
        <v>927.69007352941151</v>
      </c>
      <c r="AJ17" s="13">
        <f t="shared" si="8"/>
        <v>1006.0889705882352</v>
      </c>
      <c r="AK17" s="13">
        <f t="shared" si="9"/>
        <v>1107.0999999999999</v>
      </c>
      <c r="AL17" s="13">
        <f t="shared" si="10"/>
        <v>1092.4988970588233</v>
      </c>
    </row>
    <row r="18" spans="10:38" x14ac:dyDescent="0.25">
      <c r="J18" s="11">
        <f t="shared" si="14"/>
        <v>14</v>
      </c>
      <c r="K18" s="4">
        <v>39</v>
      </c>
      <c r="L18" s="4">
        <v>21</v>
      </c>
      <c r="M18" s="4">
        <v>33</v>
      </c>
      <c r="N18" s="4">
        <v>28</v>
      </c>
      <c r="O18" s="4">
        <v>32</v>
      </c>
      <c r="P18" s="4">
        <v>52</v>
      </c>
      <c r="Q18" s="4">
        <v>95</v>
      </c>
      <c r="R18" s="4">
        <v>117</v>
      </c>
      <c r="S18" s="4">
        <v>174</v>
      </c>
      <c r="T18" s="4">
        <v>236</v>
      </c>
      <c r="U18" s="4">
        <v>238</v>
      </c>
      <c r="V18" s="4">
        <v>86</v>
      </c>
      <c r="W18" s="2">
        <f t="shared" si="11"/>
        <v>1151</v>
      </c>
      <c r="X18" s="13">
        <f t="shared" si="12"/>
        <v>95.916666666666671</v>
      </c>
      <c r="Y18" s="20"/>
      <c r="Z18" s="11">
        <v>14</v>
      </c>
      <c r="AA18" s="13">
        <f t="shared" si="13"/>
        <v>1051.8977941176468</v>
      </c>
      <c r="AB18" s="13">
        <f t="shared" si="0"/>
        <v>993.29669117647029</v>
      </c>
      <c r="AC18" s="13">
        <f t="shared" si="1"/>
        <v>946.69558823529371</v>
      </c>
      <c r="AD18" s="13">
        <f t="shared" si="2"/>
        <v>895.09448529411725</v>
      </c>
      <c r="AE18" s="13">
        <f t="shared" si="3"/>
        <v>847.49338235294078</v>
      </c>
      <c r="AF18" s="13">
        <f t="shared" si="4"/>
        <v>819.89227941176432</v>
      </c>
      <c r="AG18" s="13">
        <f t="shared" si="5"/>
        <v>835.29117647058786</v>
      </c>
      <c r="AH18" s="13">
        <f t="shared" si="6"/>
        <v>872.69007352941139</v>
      </c>
      <c r="AI18" s="13">
        <f t="shared" si="7"/>
        <v>967.08897058823493</v>
      </c>
      <c r="AJ18" s="13">
        <f t="shared" si="8"/>
        <v>1107.0999999999999</v>
      </c>
      <c r="AK18" s="13">
        <f t="shared" si="9"/>
        <v>1107.0999999999999</v>
      </c>
      <c r="AL18" s="13">
        <f t="shared" si="10"/>
        <v>1107.0999999999999</v>
      </c>
    </row>
    <row r="19" spans="10:38" x14ac:dyDescent="0.25">
      <c r="J19" s="11">
        <f t="shared" si="14"/>
        <v>15</v>
      </c>
      <c r="K19" s="2">
        <v>35</v>
      </c>
      <c r="L19" s="2">
        <v>49</v>
      </c>
      <c r="M19" s="2">
        <v>67</v>
      </c>
      <c r="N19" s="2">
        <v>130</v>
      </c>
      <c r="O19" s="2">
        <v>44</v>
      </c>
      <c r="P19" s="2">
        <v>49</v>
      </c>
      <c r="Q19" s="2">
        <v>79</v>
      </c>
      <c r="R19" s="2">
        <v>113</v>
      </c>
      <c r="S19" s="2">
        <v>164</v>
      </c>
      <c r="T19" s="2">
        <v>220</v>
      </c>
      <c r="U19" s="2">
        <v>167</v>
      </c>
      <c r="V19" s="2">
        <v>73</v>
      </c>
      <c r="W19" s="2">
        <f t="shared" si="11"/>
        <v>1190</v>
      </c>
      <c r="X19" s="13">
        <f t="shared" si="12"/>
        <v>99.166666666666671</v>
      </c>
      <c r="Y19" s="20"/>
      <c r="Z19" s="11">
        <v>15</v>
      </c>
      <c r="AA19" s="13">
        <f t="shared" si="13"/>
        <v>1062.4988970588233</v>
      </c>
      <c r="AB19" s="13">
        <f t="shared" si="0"/>
        <v>1031.8977941176468</v>
      </c>
      <c r="AC19" s="13">
        <f t="shared" si="1"/>
        <v>1019.2966911764703</v>
      </c>
      <c r="AD19" s="13">
        <f t="shared" si="2"/>
        <v>1069.6955882352936</v>
      </c>
      <c r="AE19" s="13">
        <f t="shared" si="3"/>
        <v>1034.094485294117</v>
      </c>
      <c r="AF19" s="13">
        <f t="shared" si="4"/>
        <v>1003.4933823529406</v>
      </c>
      <c r="AG19" s="13">
        <f t="shared" si="5"/>
        <v>1002.892279411764</v>
      </c>
      <c r="AH19" s="13">
        <f t="shared" si="6"/>
        <v>1036.2911764705873</v>
      </c>
      <c r="AI19" s="13">
        <f t="shared" si="7"/>
        <v>1107.0999999999999</v>
      </c>
      <c r="AJ19" s="13">
        <f t="shared" si="8"/>
        <v>1107.0999999999999</v>
      </c>
      <c r="AK19" s="13">
        <f t="shared" si="9"/>
        <v>1107.0999999999999</v>
      </c>
      <c r="AL19" s="13">
        <f t="shared" si="10"/>
        <v>1100.4988970588233</v>
      </c>
    </row>
    <row r="20" spans="10:38" x14ac:dyDescent="0.25">
      <c r="J20" s="11">
        <f t="shared" si="14"/>
        <v>16</v>
      </c>
      <c r="K20" s="2">
        <v>41</v>
      </c>
      <c r="L20" s="2">
        <v>25</v>
      </c>
      <c r="M20" s="2">
        <v>19</v>
      </c>
      <c r="N20" s="2">
        <v>36</v>
      </c>
      <c r="O20" s="2">
        <v>100</v>
      </c>
      <c r="P20" s="2">
        <v>159</v>
      </c>
      <c r="Q20" s="2">
        <v>297</v>
      </c>
      <c r="R20" s="2">
        <v>321</v>
      </c>
      <c r="S20" s="2">
        <v>250</v>
      </c>
      <c r="T20" s="2">
        <v>253</v>
      </c>
      <c r="U20" s="2">
        <v>126</v>
      </c>
      <c r="V20" s="2">
        <v>63</v>
      </c>
      <c r="W20" s="2">
        <f t="shared" si="11"/>
        <v>1690</v>
      </c>
      <c r="X20" s="13">
        <f t="shared" si="12"/>
        <v>140.83333333333334</v>
      </c>
      <c r="Y20" s="20"/>
      <c r="Z20" s="11">
        <v>16</v>
      </c>
      <c r="AA20" s="13">
        <f t="shared" si="13"/>
        <v>1061.8977941176468</v>
      </c>
      <c r="AB20" s="13">
        <f t="shared" si="0"/>
        <v>1007.2966911764703</v>
      </c>
      <c r="AC20" s="13">
        <f t="shared" si="1"/>
        <v>946.69558823529371</v>
      </c>
      <c r="AD20" s="13">
        <f t="shared" si="2"/>
        <v>903.09448529411725</v>
      </c>
      <c r="AE20" s="13">
        <f t="shared" si="3"/>
        <v>923.49338235294078</v>
      </c>
      <c r="AF20" s="13">
        <f t="shared" si="4"/>
        <v>1002.8922794117644</v>
      </c>
      <c r="AG20" s="13">
        <f t="shared" si="5"/>
        <v>1107.0999999999999</v>
      </c>
      <c r="AH20" s="13">
        <f t="shared" si="6"/>
        <v>1107.0999999999999</v>
      </c>
      <c r="AI20" s="13">
        <f t="shared" si="7"/>
        <v>1107.0999999999999</v>
      </c>
      <c r="AJ20" s="13">
        <f t="shared" si="8"/>
        <v>1107.0999999999999</v>
      </c>
      <c r="AK20" s="13">
        <f t="shared" si="9"/>
        <v>1107.0999999999999</v>
      </c>
      <c r="AL20" s="13">
        <f t="shared" si="10"/>
        <v>1090.4988970588233</v>
      </c>
    </row>
    <row r="21" spans="10:38" x14ac:dyDescent="0.25">
      <c r="J21" s="11">
        <f t="shared" si="14"/>
        <v>17</v>
      </c>
      <c r="K21" s="2">
        <v>28</v>
      </c>
      <c r="L21" s="2">
        <v>16</v>
      </c>
      <c r="M21" s="2">
        <v>22</v>
      </c>
      <c r="N21" s="2">
        <v>49</v>
      </c>
      <c r="O21" s="2">
        <v>120</v>
      </c>
      <c r="P21" s="2">
        <v>534</v>
      </c>
      <c r="Q21" s="2">
        <v>312</v>
      </c>
      <c r="R21" s="2">
        <v>207</v>
      </c>
      <c r="S21" s="2">
        <v>472</v>
      </c>
      <c r="T21" s="2">
        <v>260</v>
      </c>
      <c r="U21" s="2">
        <v>349</v>
      </c>
      <c r="V21" s="2">
        <v>241</v>
      </c>
      <c r="W21" s="2">
        <f t="shared" si="11"/>
        <v>2610</v>
      </c>
      <c r="X21" s="13">
        <f t="shared" si="12"/>
        <v>217.5</v>
      </c>
      <c r="Y21" s="20"/>
      <c r="Z21" s="11">
        <v>17</v>
      </c>
      <c r="AA21" s="13">
        <f t="shared" si="13"/>
        <v>1038.8977941176468</v>
      </c>
      <c r="AB21" s="13">
        <f t="shared" si="0"/>
        <v>975.29669117647029</v>
      </c>
      <c r="AC21" s="13">
        <f t="shared" si="1"/>
        <v>917.69558823529383</v>
      </c>
      <c r="AD21" s="13">
        <f t="shared" si="2"/>
        <v>887.09448529411736</v>
      </c>
      <c r="AE21" s="13">
        <f t="shared" si="3"/>
        <v>927.4933823529409</v>
      </c>
      <c r="AF21" s="13">
        <f t="shared" si="4"/>
        <v>1107.0999999999999</v>
      </c>
      <c r="AG21" s="13">
        <f t="shared" si="5"/>
        <v>1107.0999999999999</v>
      </c>
      <c r="AH21" s="13">
        <f t="shared" si="6"/>
        <v>1107.0999999999999</v>
      </c>
      <c r="AI21" s="13">
        <f t="shared" si="7"/>
        <v>1107.0999999999999</v>
      </c>
      <c r="AJ21" s="13">
        <f t="shared" si="8"/>
        <v>1107.0999999999999</v>
      </c>
      <c r="AK21" s="13">
        <f t="shared" si="9"/>
        <v>1107.0999999999999</v>
      </c>
      <c r="AL21" s="13">
        <f t="shared" si="10"/>
        <v>1107.0999999999999</v>
      </c>
    </row>
    <row r="22" spans="10:38" x14ac:dyDescent="0.25">
      <c r="J22" s="11">
        <f t="shared" si="14"/>
        <v>18</v>
      </c>
      <c r="K22" s="2">
        <v>84</v>
      </c>
      <c r="L22" s="2">
        <v>48</v>
      </c>
      <c r="M22" s="2">
        <v>28</v>
      </c>
      <c r="N22" s="2">
        <v>26</v>
      </c>
      <c r="O22" s="2">
        <v>44</v>
      </c>
      <c r="P22" s="2">
        <v>58</v>
      </c>
      <c r="Q22" s="2">
        <v>158</v>
      </c>
      <c r="R22" s="2">
        <v>253</v>
      </c>
      <c r="S22" s="2">
        <v>297</v>
      </c>
      <c r="T22" s="2">
        <v>338</v>
      </c>
      <c r="U22" s="2">
        <v>195</v>
      </c>
      <c r="V22" s="2">
        <v>84</v>
      </c>
      <c r="W22" s="2">
        <f t="shared" si="11"/>
        <v>1613</v>
      </c>
      <c r="X22" s="13">
        <f t="shared" si="12"/>
        <v>134.41666666666666</v>
      </c>
      <c r="Y22" s="20"/>
      <c r="Z22" s="11">
        <v>18</v>
      </c>
      <c r="AA22" s="13">
        <f t="shared" si="13"/>
        <v>1107.0999999999999</v>
      </c>
      <c r="AB22" s="13">
        <f t="shared" si="0"/>
        <v>1075.4988970588233</v>
      </c>
      <c r="AC22" s="13">
        <f t="shared" si="1"/>
        <v>1023.8977941176469</v>
      </c>
      <c r="AD22" s="13">
        <f t="shared" si="2"/>
        <v>970.29669117647029</v>
      </c>
      <c r="AE22" s="13">
        <f t="shared" si="3"/>
        <v>934.69558823529383</v>
      </c>
      <c r="AF22" s="13">
        <f t="shared" si="4"/>
        <v>913.09448529411736</v>
      </c>
      <c r="AG22" s="13">
        <f t="shared" si="5"/>
        <v>991.49338235294101</v>
      </c>
      <c r="AH22" s="13">
        <f t="shared" si="6"/>
        <v>1107.0999999999999</v>
      </c>
      <c r="AI22" s="13">
        <f t="shared" si="7"/>
        <v>1107.0999999999999</v>
      </c>
      <c r="AJ22" s="13">
        <f t="shared" si="8"/>
        <v>1107.0999999999999</v>
      </c>
      <c r="AK22" s="13">
        <f t="shared" si="9"/>
        <v>1107.0999999999999</v>
      </c>
      <c r="AL22" s="13">
        <f t="shared" si="10"/>
        <v>1107.0999999999999</v>
      </c>
    </row>
    <row r="23" spans="10:38" x14ac:dyDescent="0.25">
      <c r="J23" s="11">
        <f t="shared" si="14"/>
        <v>19</v>
      </c>
      <c r="K23" s="2">
        <v>59</v>
      </c>
      <c r="L23" s="2">
        <v>65</v>
      </c>
      <c r="M23" s="2">
        <v>28</v>
      </c>
      <c r="N23" s="2">
        <v>30</v>
      </c>
      <c r="O23" s="2">
        <v>46</v>
      </c>
      <c r="P23" s="2">
        <v>64</v>
      </c>
      <c r="Q23" s="2">
        <v>68</v>
      </c>
      <c r="R23" s="2">
        <v>149</v>
      </c>
      <c r="S23" s="2">
        <v>122</v>
      </c>
      <c r="T23" s="2">
        <v>80</v>
      </c>
      <c r="U23" s="2">
        <v>249</v>
      </c>
      <c r="V23" s="2">
        <v>153</v>
      </c>
      <c r="W23" s="2">
        <f t="shared" si="11"/>
        <v>1113</v>
      </c>
      <c r="X23" s="13">
        <f t="shared" si="12"/>
        <v>92.75</v>
      </c>
      <c r="Y23" s="20"/>
      <c r="Z23" s="11">
        <v>19</v>
      </c>
      <c r="AA23" s="13">
        <f t="shared" si="13"/>
        <v>1086.4988970588233</v>
      </c>
      <c r="AB23" s="13">
        <f t="shared" si="0"/>
        <v>1071.8977941176468</v>
      </c>
      <c r="AC23" s="13">
        <f t="shared" si="1"/>
        <v>1020.2966911764703</v>
      </c>
      <c r="AD23" s="13">
        <f t="shared" si="2"/>
        <v>970.69558823529371</v>
      </c>
      <c r="AE23" s="13">
        <f t="shared" si="3"/>
        <v>937.09448529411725</v>
      </c>
      <c r="AF23" s="13">
        <f t="shared" si="4"/>
        <v>921.49338235294078</v>
      </c>
      <c r="AG23" s="13">
        <f t="shared" si="5"/>
        <v>909.89227941176432</v>
      </c>
      <c r="AH23" s="13">
        <f t="shared" si="6"/>
        <v>979.29117647058786</v>
      </c>
      <c r="AI23" s="13">
        <f t="shared" si="7"/>
        <v>1021.6900735294113</v>
      </c>
      <c r="AJ23" s="13">
        <f t="shared" si="8"/>
        <v>1022.0889705882347</v>
      </c>
      <c r="AK23" s="13">
        <f t="shared" si="9"/>
        <v>1107.0999999999999</v>
      </c>
      <c r="AL23" s="13">
        <f t="shared" si="10"/>
        <v>1107.0999999999999</v>
      </c>
    </row>
    <row r="24" spans="10:38" x14ac:dyDescent="0.25">
      <c r="J24" s="11">
        <f t="shared" si="14"/>
        <v>20</v>
      </c>
      <c r="K24" s="4">
        <v>53</v>
      </c>
      <c r="L24" s="4">
        <v>56</v>
      </c>
      <c r="M24" s="4">
        <v>53</v>
      </c>
      <c r="N24" s="4">
        <v>31</v>
      </c>
      <c r="O24" s="4">
        <v>48</v>
      </c>
      <c r="P24" s="4">
        <v>121</v>
      </c>
      <c r="Q24" s="4">
        <v>180</v>
      </c>
      <c r="R24" s="4">
        <v>638</v>
      </c>
      <c r="S24" s="4">
        <v>417</v>
      </c>
      <c r="T24" s="4">
        <v>449</v>
      </c>
      <c r="U24" s="4">
        <v>241</v>
      </c>
      <c r="V24" s="4">
        <v>123</v>
      </c>
      <c r="W24" s="2">
        <f t="shared" si="11"/>
        <v>2410</v>
      </c>
      <c r="X24" s="13">
        <f t="shared" si="12"/>
        <v>200.83333333333334</v>
      </c>
      <c r="Y24" s="20"/>
      <c r="Z24" s="11">
        <v>20</v>
      </c>
      <c r="AA24" s="13">
        <f t="shared" si="13"/>
        <v>1080.4988970588233</v>
      </c>
      <c r="AB24" s="13">
        <f t="shared" si="0"/>
        <v>1056.8977941176468</v>
      </c>
      <c r="AC24" s="13">
        <f t="shared" si="1"/>
        <v>1030.2966911764702</v>
      </c>
      <c r="AD24" s="13">
        <f t="shared" si="2"/>
        <v>981.69558823529371</v>
      </c>
      <c r="AE24" s="13">
        <f t="shared" si="3"/>
        <v>950.09448529411713</v>
      </c>
      <c r="AF24" s="13">
        <f t="shared" si="4"/>
        <v>991.49338235294056</v>
      </c>
      <c r="AG24" s="13">
        <f t="shared" si="5"/>
        <v>1091.8922794117639</v>
      </c>
      <c r="AH24" s="13">
        <f t="shared" si="6"/>
        <v>1107.0999999999999</v>
      </c>
      <c r="AI24" s="13">
        <f t="shared" si="7"/>
        <v>1107.0999999999999</v>
      </c>
      <c r="AJ24" s="13">
        <f t="shared" si="8"/>
        <v>1107.0999999999999</v>
      </c>
      <c r="AK24" s="13">
        <f t="shared" si="9"/>
        <v>1107.0999999999999</v>
      </c>
      <c r="AL24" s="13">
        <f t="shared" si="10"/>
        <v>1107.0999999999999</v>
      </c>
    </row>
    <row r="25" spans="10:38" x14ac:dyDescent="0.25">
      <c r="J25" s="11">
        <f t="shared" si="14"/>
        <v>21</v>
      </c>
      <c r="K25" s="4">
        <v>139</v>
      </c>
      <c r="L25" s="4">
        <v>64</v>
      </c>
      <c r="M25" s="4">
        <v>88</v>
      </c>
      <c r="N25" s="4">
        <v>481</v>
      </c>
      <c r="O25" s="4">
        <v>414</v>
      </c>
      <c r="P25" s="4">
        <v>548</v>
      </c>
      <c r="Q25" s="4">
        <v>513</v>
      </c>
      <c r="R25" s="4">
        <v>456</v>
      </c>
      <c r="S25" s="4">
        <v>402</v>
      </c>
      <c r="T25" s="4">
        <v>382</v>
      </c>
      <c r="U25" s="4">
        <v>231</v>
      </c>
      <c r="V25" s="4">
        <v>116</v>
      </c>
      <c r="W25" s="2">
        <f t="shared" si="11"/>
        <v>3834</v>
      </c>
      <c r="X25" s="13">
        <f t="shared" si="12"/>
        <v>319.5</v>
      </c>
      <c r="Y25" s="20"/>
      <c r="Z25" s="11">
        <v>21</v>
      </c>
      <c r="AA25" s="13">
        <f t="shared" si="13"/>
        <v>1107.0999999999999</v>
      </c>
      <c r="AB25" s="13">
        <f t="shared" si="0"/>
        <v>1091.4988970588233</v>
      </c>
      <c r="AC25" s="13">
        <f t="shared" si="1"/>
        <v>1099.8977941176468</v>
      </c>
      <c r="AD25" s="13">
        <f t="shared" si="2"/>
        <v>1107.0999999999999</v>
      </c>
      <c r="AE25" s="13">
        <f t="shared" si="3"/>
        <v>1107.0999999999999</v>
      </c>
      <c r="AF25" s="13">
        <f t="shared" si="4"/>
        <v>1107.0999999999999</v>
      </c>
      <c r="AG25" s="13">
        <f t="shared" si="5"/>
        <v>1107.0999999999999</v>
      </c>
      <c r="AH25" s="13">
        <f t="shared" si="6"/>
        <v>1107.0999999999999</v>
      </c>
      <c r="AI25" s="13">
        <f t="shared" si="7"/>
        <v>1107.0999999999999</v>
      </c>
      <c r="AJ25" s="13">
        <f t="shared" si="8"/>
        <v>1107.0999999999999</v>
      </c>
      <c r="AK25" s="13">
        <f t="shared" si="9"/>
        <v>1107.0999999999999</v>
      </c>
      <c r="AL25" s="13">
        <f t="shared" si="10"/>
        <v>1107.0999999999999</v>
      </c>
    </row>
    <row r="26" spans="10:38" x14ac:dyDescent="0.25">
      <c r="J26" s="11">
        <f t="shared" si="14"/>
        <v>22</v>
      </c>
      <c r="K26" s="4">
        <v>54</v>
      </c>
      <c r="L26" s="4">
        <v>36</v>
      </c>
      <c r="M26" s="4">
        <v>38</v>
      </c>
      <c r="N26" s="4">
        <v>32</v>
      </c>
      <c r="O26" s="4">
        <v>42</v>
      </c>
      <c r="P26" s="4">
        <v>65</v>
      </c>
      <c r="Q26" s="4">
        <v>117</v>
      </c>
      <c r="R26" s="4">
        <v>69</v>
      </c>
      <c r="S26" s="4">
        <v>69</v>
      </c>
      <c r="T26" s="4">
        <v>132</v>
      </c>
      <c r="U26" s="4">
        <v>60</v>
      </c>
      <c r="V26" s="4">
        <v>43</v>
      </c>
      <c r="W26" s="2">
        <f t="shared" si="11"/>
        <v>757</v>
      </c>
      <c r="X26" s="13">
        <f t="shared" si="12"/>
        <v>63.083333333333336</v>
      </c>
      <c r="Y26" s="20"/>
      <c r="Z26" s="11">
        <v>22</v>
      </c>
      <c r="AA26" s="13">
        <f t="shared" si="13"/>
        <v>1081.4988970588233</v>
      </c>
      <c r="AB26" s="13">
        <f t="shared" si="0"/>
        <v>1037.8977941176468</v>
      </c>
      <c r="AC26" s="13">
        <f t="shared" si="1"/>
        <v>996.29669117647029</v>
      </c>
      <c r="AD26" s="13">
        <f t="shared" si="2"/>
        <v>948.69558823529371</v>
      </c>
      <c r="AE26" s="13">
        <f t="shared" si="3"/>
        <v>911.09448529411725</v>
      </c>
      <c r="AF26" s="13">
        <f t="shared" si="4"/>
        <v>896.49338235294078</v>
      </c>
      <c r="AG26" s="13">
        <f t="shared" si="5"/>
        <v>933.89227941176432</v>
      </c>
      <c r="AH26" s="13">
        <f t="shared" si="6"/>
        <v>923.29117647058786</v>
      </c>
      <c r="AI26" s="13">
        <f t="shared" si="7"/>
        <v>912.69007352941139</v>
      </c>
      <c r="AJ26" s="13">
        <f t="shared" si="8"/>
        <v>965.08897058823493</v>
      </c>
      <c r="AK26" s="13">
        <f t="shared" si="9"/>
        <v>945.48786764705858</v>
      </c>
      <c r="AL26" s="13">
        <f t="shared" si="10"/>
        <v>908.88676470588211</v>
      </c>
    </row>
    <row r="27" spans="10:38" x14ac:dyDescent="0.25">
      <c r="J27" s="11">
        <f t="shared" si="14"/>
        <v>23</v>
      </c>
      <c r="K27" s="4">
        <v>43</v>
      </c>
      <c r="L27" s="4">
        <v>22</v>
      </c>
      <c r="M27" s="4">
        <v>17</v>
      </c>
      <c r="N27" s="4">
        <v>21</v>
      </c>
      <c r="O27" s="4">
        <v>89</v>
      </c>
      <c r="P27" s="4">
        <v>105</v>
      </c>
      <c r="Q27" s="4">
        <v>191</v>
      </c>
      <c r="R27" s="4">
        <v>471</v>
      </c>
      <c r="S27" s="4">
        <v>165</v>
      </c>
      <c r="T27" s="4">
        <v>426</v>
      </c>
      <c r="U27" s="4">
        <v>154</v>
      </c>
      <c r="V27" s="4">
        <v>72</v>
      </c>
      <c r="W27" s="2">
        <f t="shared" si="11"/>
        <v>1776</v>
      </c>
      <c r="X27" s="13">
        <f t="shared" si="12"/>
        <v>148</v>
      </c>
      <c r="Y27" s="20"/>
      <c r="Z27" s="11">
        <v>23</v>
      </c>
      <c r="AA27" s="13">
        <f t="shared" si="13"/>
        <v>872.28566176470565</v>
      </c>
      <c r="AB27" s="13">
        <f t="shared" si="0"/>
        <v>814.68455882352919</v>
      </c>
      <c r="AC27" s="13">
        <f t="shared" si="1"/>
        <v>752.08345588235272</v>
      </c>
      <c r="AD27" s="13">
        <f t="shared" si="2"/>
        <v>693.48235294117626</v>
      </c>
      <c r="AE27" s="13">
        <f t="shared" si="3"/>
        <v>702.8812499999998</v>
      </c>
      <c r="AF27" s="13">
        <f t="shared" si="4"/>
        <v>728.28014705882333</v>
      </c>
      <c r="AG27" s="13">
        <f t="shared" si="5"/>
        <v>839.67904411764687</v>
      </c>
      <c r="AH27" s="13">
        <f t="shared" si="6"/>
        <v>1107.0999999999999</v>
      </c>
      <c r="AI27" s="13">
        <f t="shared" si="7"/>
        <v>1107.0999999999999</v>
      </c>
      <c r="AJ27" s="13">
        <f t="shared" si="8"/>
        <v>1107.0999999999999</v>
      </c>
      <c r="AK27" s="13">
        <f t="shared" si="9"/>
        <v>1107.0999999999999</v>
      </c>
      <c r="AL27" s="13">
        <f t="shared" si="10"/>
        <v>1099.4988970588233</v>
      </c>
    </row>
    <row r="28" spans="10:38" x14ac:dyDescent="0.25">
      <c r="J28" s="11">
        <f t="shared" si="14"/>
        <v>24</v>
      </c>
      <c r="K28" s="4">
        <v>32</v>
      </c>
      <c r="L28" s="4">
        <v>26</v>
      </c>
      <c r="M28" s="4">
        <v>36</v>
      </c>
      <c r="N28" s="4">
        <v>44</v>
      </c>
      <c r="O28" s="4">
        <v>23</v>
      </c>
      <c r="P28" s="4">
        <v>39</v>
      </c>
      <c r="Q28" s="4">
        <v>42</v>
      </c>
      <c r="R28" s="4">
        <v>96</v>
      </c>
      <c r="S28" s="4">
        <v>245</v>
      </c>
      <c r="T28" s="4">
        <v>211</v>
      </c>
      <c r="U28" s="4">
        <v>96</v>
      </c>
      <c r="V28" s="4">
        <v>46</v>
      </c>
      <c r="W28" s="2">
        <f t="shared" si="11"/>
        <v>936</v>
      </c>
      <c r="X28" s="13">
        <f t="shared" si="12"/>
        <v>78</v>
      </c>
      <c r="Y28" s="20"/>
      <c r="Z28" s="11">
        <v>24</v>
      </c>
      <c r="AA28" s="13">
        <f t="shared" si="13"/>
        <v>1051.8977941176468</v>
      </c>
      <c r="AB28" s="13">
        <f t="shared" si="0"/>
        <v>998.29669117647029</v>
      </c>
      <c r="AC28" s="13">
        <f t="shared" si="1"/>
        <v>954.69558823529371</v>
      </c>
      <c r="AD28" s="13">
        <f t="shared" si="2"/>
        <v>919.09448529411725</v>
      </c>
      <c r="AE28" s="13">
        <f t="shared" si="3"/>
        <v>862.49338235294078</v>
      </c>
      <c r="AF28" s="13">
        <f t="shared" si="4"/>
        <v>821.89227941176432</v>
      </c>
      <c r="AG28" s="13">
        <f t="shared" si="5"/>
        <v>784.29117647058786</v>
      </c>
      <c r="AH28" s="13">
        <f t="shared" si="6"/>
        <v>800.69007352941139</v>
      </c>
      <c r="AI28" s="13">
        <f t="shared" si="7"/>
        <v>966.08897058823493</v>
      </c>
      <c r="AJ28" s="13">
        <f t="shared" si="8"/>
        <v>1097.4878676470585</v>
      </c>
      <c r="AK28" s="13">
        <f t="shared" si="9"/>
        <v>1107.0999999999999</v>
      </c>
      <c r="AL28" s="13">
        <f t="shared" si="10"/>
        <v>1073.4988970588233</v>
      </c>
    </row>
    <row r="29" spans="10:38" x14ac:dyDescent="0.25">
      <c r="J29" s="11">
        <f>J28+1</f>
        <v>25</v>
      </c>
      <c r="K29" s="2">
        <v>23</v>
      </c>
      <c r="L29" s="2">
        <v>15</v>
      </c>
      <c r="M29" s="2">
        <v>11</v>
      </c>
      <c r="N29" s="2">
        <v>20</v>
      </c>
      <c r="O29" s="2">
        <v>148</v>
      </c>
      <c r="P29" s="2">
        <v>112</v>
      </c>
      <c r="Q29" s="2">
        <v>217</v>
      </c>
      <c r="R29" s="2">
        <v>279</v>
      </c>
      <c r="S29" s="2">
        <v>223</v>
      </c>
      <c r="T29" s="2">
        <v>218</v>
      </c>
      <c r="U29" s="2">
        <v>132</v>
      </c>
      <c r="V29" s="2">
        <v>75</v>
      </c>
      <c r="W29" s="2">
        <f t="shared" si="11"/>
        <v>1473</v>
      </c>
      <c r="X29" s="13">
        <f t="shared" si="12"/>
        <v>122.75</v>
      </c>
      <c r="Y29" s="20"/>
      <c r="Z29" s="11">
        <v>25</v>
      </c>
      <c r="AA29" s="13">
        <f t="shared" si="13"/>
        <v>1016.8977941176469</v>
      </c>
      <c r="AB29" s="13">
        <f t="shared" si="0"/>
        <v>952.29669117647029</v>
      </c>
      <c r="AC29" s="13">
        <f t="shared" si="1"/>
        <v>883.69558823529383</v>
      </c>
      <c r="AD29" s="13">
        <f t="shared" si="2"/>
        <v>824.09448529411736</v>
      </c>
      <c r="AE29" s="13">
        <f t="shared" si="3"/>
        <v>892.4933823529409</v>
      </c>
      <c r="AF29" s="13">
        <f t="shared" si="4"/>
        <v>924.89227941176443</v>
      </c>
      <c r="AG29" s="13">
        <f t="shared" si="5"/>
        <v>1062.2911764705877</v>
      </c>
      <c r="AH29" s="13">
        <f t="shared" si="6"/>
        <v>1107.0999999999999</v>
      </c>
      <c r="AI29" s="13">
        <f t="shared" si="7"/>
        <v>1107.0999999999999</v>
      </c>
      <c r="AJ29" s="13">
        <f t="shared" si="8"/>
        <v>1107.0999999999999</v>
      </c>
      <c r="AK29" s="13">
        <f t="shared" si="9"/>
        <v>1107.0999999999999</v>
      </c>
      <c r="AL29" s="13">
        <f t="shared" si="10"/>
        <v>1102.4988970588233</v>
      </c>
    </row>
    <row r="30" spans="10:38" x14ac:dyDescent="0.25">
      <c r="J30" s="11">
        <f t="shared" si="14"/>
        <v>26</v>
      </c>
      <c r="K30" s="2">
        <v>37</v>
      </c>
      <c r="L30" s="2">
        <v>17</v>
      </c>
      <c r="M30" s="2">
        <v>22</v>
      </c>
      <c r="N30" s="2">
        <v>33</v>
      </c>
      <c r="O30" s="2">
        <v>32</v>
      </c>
      <c r="P30" s="2">
        <v>41</v>
      </c>
      <c r="Q30" s="2">
        <v>78</v>
      </c>
      <c r="R30" s="2">
        <v>111</v>
      </c>
      <c r="S30" s="2">
        <v>139</v>
      </c>
      <c r="T30" s="2">
        <v>95</v>
      </c>
      <c r="U30" s="2">
        <v>58</v>
      </c>
      <c r="V30" s="2">
        <v>54</v>
      </c>
      <c r="W30" s="2">
        <f t="shared" si="11"/>
        <v>717</v>
      </c>
      <c r="X30" s="13">
        <f t="shared" si="12"/>
        <v>59.75</v>
      </c>
      <c r="Y30" s="20"/>
      <c r="Z30" s="11">
        <v>26</v>
      </c>
      <c r="AA30" s="13">
        <f t="shared" si="13"/>
        <v>1059.8977941176468</v>
      </c>
      <c r="AB30" s="13">
        <f t="shared" si="0"/>
        <v>997.29669117647029</v>
      </c>
      <c r="AC30" s="13">
        <f t="shared" si="1"/>
        <v>939.69558823529383</v>
      </c>
      <c r="AD30" s="13">
        <f t="shared" si="2"/>
        <v>893.09448529411736</v>
      </c>
      <c r="AE30" s="13">
        <f t="shared" si="3"/>
        <v>845.4933823529409</v>
      </c>
      <c r="AF30" s="13">
        <f t="shared" si="4"/>
        <v>806.89227941176443</v>
      </c>
      <c r="AG30" s="13">
        <f t="shared" si="5"/>
        <v>805.29117647058797</v>
      </c>
      <c r="AH30" s="13">
        <f t="shared" si="6"/>
        <v>836.69007352941151</v>
      </c>
      <c r="AI30" s="13">
        <f t="shared" si="7"/>
        <v>896.08897058823504</v>
      </c>
      <c r="AJ30" s="13">
        <f t="shared" si="8"/>
        <v>911.48786764705858</v>
      </c>
      <c r="AK30" s="13">
        <f t="shared" si="9"/>
        <v>889.88676470588211</v>
      </c>
      <c r="AL30" s="13">
        <f t="shared" si="10"/>
        <v>864.28566176470565</v>
      </c>
    </row>
    <row r="31" spans="10:38" x14ac:dyDescent="0.25">
      <c r="J31" s="11">
        <f t="shared" si="14"/>
        <v>27</v>
      </c>
      <c r="K31" s="2">
        <v>32</v>
      </c>
      <c r="L31" s="2">
        <v>19</v>
      </c>
      <c r="M31" s="2">
        <v>12</v>
      </c>
      <c r="N31" s="2">
        <v>16</v>
      </c>
      <c r="O31" s="2">
        <v>41</v>
      </c>
      <c r="P31" s="2">
        <v>139</v>
      </c>
      <c r="Q31" s="2">
        <v>86</v>
      </c>
      <c r="R31" s="2">
        <v>144</v>
      </c>
      <c r="S31" s="2">
        <v>127</v>
      </c>
      <c r="T31" s="2">
        <v>169</v>
      </c>
      <c r="U31" s="2">
        <v>90</v>
      </c>
      <c r="V31" s="2">
        <v>53</v>
      </c>
      <c r="W31" s="2">
        <f t="shared" si="11"/>
        <v>928</v>
      </c>
      <c r="X31" s="13">
        <f t="shared" si="12"/>
        <v>77.333333333333329</v>
      </c>
      <c r="Y31" s="20"/>
      <c r="Z31" s="11">
        <v>27</v>
      </c>
      <c r="AA31" s="13">
        <f t="shared" si="13"/>
        <v>816.68455882352919</v>
      </c>
      <c r="AB31" s="13">
        <f t="shared" si="0"/>
        <v>756.08345588235272</v>
      </c>
      <c r="AC31" s="13">
        <f t="shared" si="1"/>
        <v>688.48235294117626</v>
      </c>
      <c r="AD31" s="13">
        <f t="shared" si="2"/>
        <v>624.8812499999998</v>
      </c>
      <c r="AE31" s="13">
        <f t="shared" si="3"/>
        <v>586.28014705882333</v>
      </c>
      <c r="AF31" s="13">
        <f t="shared" si="4"/>
        <v>645.67904411764687</v>
      </c>
      <c r="AG31" s="13">
        <f t="shared" si="5"/>
        <v>652.0779411764704</v>
      </c>
      <c r="AH31" s="13">
        <f t="shared" si="6"/>
        <v>716.47683823529394</v>
      </c>
      <c r="AI31" s="13">
        <f t="shared" si="7"/>
        <v>763.87573529411748</v>
      </c>
      <c r="AJ31" s="13">
        <f t="shared" si="8"/>
        <v>853.27463235294101</v>
      </c>
      <c r="AK31" s="13">
        <f t="shared" si="9"/>
        <v>863.67352941176455</v>
      </c>
      <c r="AL31" s="13">
        <f t="shared" si="10"/>
        <v>837.07242647058808</v>
      </c>
    </row>
    <row r="32" spans="10:38" x14ac:dyDescent="0.25">
      <c r="J32" s="11">
        <f t="shared" si="14"/>
        <v>28</v>
      </c>
      <c r="K32" s="2">
        <v>44</v>
      </c>
      <c r="L32" s="2">
        <v>28</v>
      </c>
      <c r="M32" s="2">
        <v>16</v>
      </c>
      <c r="N32" s="2">
        <v>15</v>
      </c>
      <c r="O32" s="2">
        <v>49</v>
      </c>
      <c r="P32" s="2">
        <v>46</v>
      </c>
      <c r="Q32" s="2">
        <v>60</v>
      </c>
      <c r="R32" s="2">
        <v>141</v>
      </c>
      <c r="S32" s="2">
        <v>163</v>
      </c>
      <c r="T32" s="2">
        <v>137</v>
      </c>
      <c r="U32" s="2">
        <v>105</v>
      </c>
      <c r="V32" s="2">
        <v>46</v>
      </c>
      <c r="W32" s="2">
        <f t="shared" si="11"/>
        <v>850</v>
      </c>
      <c r="X32" s="13">
        <f t="shared" si="12"/>
        <v>70.833333333333329</v>
      </c>
      <c r="Y32" s="20"/>
      <c r="Z32" s="11">
        <v>28</v>
      </c>
      <c r="AA32" s="13">
        <f t="shared" si="13"/>
        <v>801.47132352941162</v>
      </c>
      <c r="AB32" s="13">
        <f t="shared" si="0"/>
        <v>749.87022058823516</v>
      </c>
      <c r="AC32" s="13">
        <f t="shared" si="1"/>
        <v>686.26911764705869</v>
      </c>
      <c r="AD32" s="13">
        <f t="shared" si="2"/>
        <v>621.66801470588223</v>
      </c>
      <c r="AE32" s="13">
        <f t="shared" si="3"/>
        <v>591.06691176470576</v>
      </c>
      <c r="AF32" s="13">
        <f t="shared" si="4"/>
        <v>557.4658088235293</v>
      </c>
      <c r="AG32" s="13">
        <f t="shared" si="5"/>
        <v>537.86470588235284</v>
      </c>
      <c r="AH32" s="13">
        <f t="shared" si="6"/>
        <v>599.26360294117637</v>
      </c>
      <c r="AI32" s="13">
        <f t="shared" si="7"/>
        <v>682.66249999999991</v>
      </c>
      <c r="AJ32" s="13">
        <f t="shared" si="8"/>
        <v>740.06139705882345</v>
      </c>
      <c r="AK32" s="13">
        <f t="shared" si="9"/>
        <v>765.46029411764698</v>
      </c>
      <c r="AL32" s="13">
        <f t="shared" si="10"/>
        <v>731.85919117647052</v>
      </c>
    </row>
    <row r="33" spans="10:38" x14ac:dyDescent="0.25">
      <c r="J33" s="11">
        <f t="shared" si="14"/>
        <v>29</v>
      </c>
      <c r="K33" s="2">
        <v>17</v>
      </c>
      <c r="L33" s="2">
        <v>14</v>
      </c>
      <c r="M33" s="2">
        <v>12</v>
      </c>
      <c r="N33" s="2">
        <v>22</v>
      </c>
      <c r="O33" s="2">
        <v>26</v>
      </c>
      <c r="P33" s="2">
        <v>80</v>
      </c>
      <c r="Q33" s="2">
        <v>451</v>
      </c>
      <c r="R33" s="2">
        <v>271</v>
      </c>
      <c r="S33" s="2">
        <v>305</v>
      </c>
      <c r="T33" s="2">
        <v>421</v>
      </c>
      <c r="U33" s="2">
        <v>178</v>
      </c>
      <c r="V33" s="2">
        <v>91</v>
      </c>
      <c r="W33" s="2">
        <f t="shared" si="11"/>
        <v>1888</v>
      </c>
      <c r="X33" s="13">
        <f t="shared" si="12"/>
        <v>157.33333333333334</v>
      </c>
      <c r="Y33" s="20"/>
      <c r="Z33" s="11">
        <v>29</v>
      </c>
      <c r="AA33" s="13">
        <f t="shared" si="13"/>
        <v>669.25808823529405</v>
      </c>
      <c r="AB33" s="13">
        <f t="shared" si="0"/>
        <v>603.65698529411759</v>
      </c>
      <c r="AC33" s="13">
        <f t="shared" si="1"/>
        <v>536.05588235294113</v>
      </c>
      <c r="AD33" s="13">
        <f t="shared" si="2"/>
        <v>478.45477941176466</v>
      </c>
      <c r="AE33" s="13">
        <f t="shared" si="3"/>
        <v>424.8536764705882</v>
      </c>
      <c r="AF33" s="13">
        <f t="shared" si="4"/>
        <v>425.25257352941173</v>
      </c>
      <c r="AG33" s="13">
        <f t="shared" si="5"/>
        <v>796.65147058823527</v>
      </c>
      <c r="AH33" s="13">
        <f t="shared" si="6"/>
        <v>988.05036764705881</v>
      </c>
      <c r="AI33" s="13">
        <f t="shared" si="7"/>
        <v>1107.0999999999999</v>
      </c>
      <c r="AJ33" s="13">
        <f t="shared" si="8"/>
        <v>1107.0999999999999</v>
      </c>
      <c r="AK33" s="13">
        <f t="shared" si="9"/>
        <v>1107.0999999999999</v>
      </c>
      <c r="AL33" s="13">
        <f t="shared" si="10"/>
        <v>1107.0999999999999</v>
      </c>
    </row>
    <row r="34" spans="10:38" x14ac:dyDescent="0.25">
      <c r="J34" s="11">
        <f t="shared" si="14"/>
        <v>30</v>
      </c>
      <c r="K34" s="4">
        <v>32</v>
      </c>
      <c r="L34" s="4">
        <v>15</v>
      </c>
      <c r="M34" s="4">
        <v>14</v>
      </c>
      <c r="N34" s="4">
        <v>16</v>
      </c>
      <c r="O34" s="4">
        <v>19</v>
      </c>
      <c r="P34" s="4">
        <v>22</v>
      </c>
      <c r="Q34" s="4">
        <v>28</v>
      </c>
      <c r="R34" s="4">
        <v>67</v>
      </c>
      <c r="S34" s="4">
        <v>152</v>
      </c>
      <c r="T34" s="4">
        <v>78</v>
      </c>
      <c r="U34" s="4">
        <v>62</v>
      </c>
      <c r="V34" s="4">
        <v>48</v>
      </c>
      <c r="W34" s="2">
        <f t="shared" si="11"/>
        <v>553</v>
      </c>
      <c r="X34" s="13">
        <f t="shared" si="12"/>
        <v>46.083333333333336</v>
      </c>
      <c r="Y34" s="20"/>
      <c r="Z34" s="11">
        <v>30</v>
      </c>
      <c r="AA34" s="13">
        <f t="shared" si="13"/>
        <v>1059.4988970588233</v>
      </c>
      <c r="AB34" s="13">
        <f t="shared" si="0"/>
        <v>994.89779411764687</v>
      </c>
      <c r="AC34" s="13">
        <f t="shared" si="1"/>
        <v>929.2966911764704</v>
      </c>
      <c r="AD34" s="13">
        <f t="shared" si="2"/>
        <v>865.69558823529394</v>
      </c>
      <c r="AE34" s="13">
        <f t="shared" si="3"/>
        <v>805.09448529411748</v>
      </c>
      <c r="AF34" s="13">
        <f t="shared" si="4"/>
        <v>747.49338235294101</v>
      </c>
      <c r="AG34" s="13">
        <f t="shared" si="5"/>
        <v>695.89227941176455</v>
      </c>
      <c r="AH34" s="13">
        <f t="shared" si="6"/>
        <v>683.29117647058808</v>
      </c>
      <c r="AI34" s="13">
        <f t="shared" si="7"/>
        <v>755.69007352941162</v>
      </c>
      <c r="AJ34" s="13">
        <f t="shared" si="8"/>
        <v>754.08897058823516</v>
      </c>
      <c r="AK34" s="13">
        <f t="shared" si="9"/>
        <v>736.48786764705869</v>
      </c>
      <c r="AL34" s="13">
        <f t="shared" si="10"/>
        <v>704.88676470588223</v>
      </c>
    </row>
    <row r="35" spans="10:38" x14ac:dyDescent="0.25">
      <c r="J35" s="11">
        <f t="shared" si="14"/>
        <v>31</v>
      </c>
      <c r="K35" s="4">
        <v>15</v>
      </c>
      <c r="L35" s="4">
        <v>14</v>
      </c>
      <c r="M35" s="4">
        <v>15</v>
      </c>
      <c r="N35" s="4">
        <v>12</v>
      </c>
      <c r="O35" s="4">
        <v>25</v>
      </c>
      <c r="P35" s="4">
        <v>44</v>
      </c>
      <c r="Q35" s="4">
        <v>68</v>
      </c>
      <c r="R35" s="4">
        <v>136</v>
      </c>
      <c r="S35" s="4">
        <v>212</v>
      </c>
      <c r="T35" s="4">
        <v>242</v>
      </c>
      <c r="U35" s="4">
        <v>152</v>
      </c>
      <c r="V35" s="4">
        <v>204</v>
      </c>
      <c r="W35" s="2">
        <f t="shared" si="11"/>
        <v>1139</v>
      </c>
      <c r="X35" s="13">
        <f t="shared" si="12"/>
        <v>94.916666666666671</v>
      </c>
      <c r="Y35" s="20"/>
      <c r="Z35" s="11">
        <v>31</v>
      </c>
      <c r="AA35" s="13">
        <f t="shared" si="13"/>
        <v>640.28566176470576</v>
      </c>
      <c r="AB35" s="13">
        <f t="shared" si="0"/>
        <v>574.6845588235293</v>
      </c>
      <c r="AC35" s="13">
        <f t="shared" si="1"/>
        <v>510.08345588235284</v>
      </c>
      <c r="AD35" s="13">
        <f t="shared" si="2"/>
        <v>442.48235294117637</v>
      </c>
      <c r="AE35" s="13">
        <f t="shared" si="3"/>
        <v>387.88124999999991</v>
      </c>
      <c r="AF35" s="13">
        <f t="shared" si="4"/>
        <v>352.28014705882345</v>
      </c>
      <c r="AG35" s="13">
        <f t="shared" si="5"/>
        <v>340.67904411764698</v>
      </c>
      <c r="AH35" s="13">
        <f t="shared" si="6"/>
        <v>397.07794117647052</v>
      </c>
      <c r="AI35" s="13">
        <f t="shared" si="7"/>
        <v>529.47683823529405</v>
      </c>
      <c r="AJ35" s="13">
        <f t="shared" si="8"/>
        <v>691.87573529411759</v>
      </c>
      <c r="AK35" s="13">
        <f t="shared" si="9"/>
        <v>764.27463235294113</v>
      </c>
      <c r="AL35" s="13">
        <f t="shared" si="10"/>
        <v>888.67352941176466</v>
      </c>
    </row>
    <row r="36" spans="10:38" x14ac:dyDescent="0.25">
      <c r="J36" s="11">
        <f t="shared" si="14"/>
        <v>32</v>
      </c>
      <c r="K36" s="4">
        <v>58</v>
      </c>
      <c r="L36" s="4">
        <v>22</v>
      </c>
      <c r="M36" s="4">
        <v>16</v>
      </c>
      <c r="N36" s="4">
        <v>15</v>
      </c>
      <c r="O36" s="4">
        <v>15</v>
      </c>
      <c r="P36" s="4">
        <v>15</v>
      </c>
      <c r="Q36" s="4">
        <v>20</v>
      </c>
      <c r="R36" s="4">
        <v>35</v>
      </c>
      <c r="S36" s="4">
        <v>52</v>
      </c>
      <c r="T36" s="4">
        <v>91</v>
      </c>
      <c r="U36" s="4">
        <v>20</v>
      </c>
      <c r="V36" s="4">
        <v>10</v>
      </c>
      <c r="W36" s="2">
        <f t="shared" si="11"/>
        <v>369</v>
      </c>
      <c r="X36" s="13">
        <f t="shared" si="12"/>
        <v>30.75</v>
      </c>
      <c r="Y36" s="20"/>
      <c r="Z36" s="11">
        <v>32</v>
      </c>
      <c r="AA36" s="13">
        <f t="shared" si="13"/>
        <v>867.0724264705882</v>
      </c>
      <c r="AB36" s="13">
        <f t="shared" si="0"/>
        <v>809.47132352941173</v>
      </c>
      <c r="AC36" s="13">
        <f t="shared" si="1"/>
        <v>745.87022058823527</v>
      </c>
      <c r="AD36" s="13">
        <f t="shared" si="2"/>
        <v>681.26911764705881</v>
      </c>
      <c r="AE36" s="13">
        <f t="shared" si="3"/>
        <v>616.66801470588234</v>
      </c>
      <c r="AF36" s="13">
        <f t="shared" si="4"/>
        <v>552.06691176470588</v>
      </c>
      <c r="AG36" s="13">
        <f t="shared" si="5"/>
        <v>492.46580882352941</v>
      </c>
      <c r="AH36" s="13">
        <f t="shared" si="6"/>
        <v>447.86470588235295</v>
      </c>
      <c r="AI36" s="13">
        <f t="shared" si="7"/>
        <v>420.26360294117649</v>
      </c>
      <c r="AJ36" s="13">
        <f t="shared" si="8"/>
        <v>431.66250000000002</v>
      </c>
      <c r="AK36" s="13">
        <f t="shared" si="9"/>
        <v>372.06139705882356</v>
      </c>
      <c r="AL36" s="13">
        <f t="shared" si="10"/>
        <v>302.46029411764709</v>
      </c>
    </row>
    <row r="37" spans="10:38" x14ac:dyDescent="0.25">
      <c r="J37" s="11">
        <f t="shared" si="14"/>
        <v>33</v>
      </c>
      <c r="K37" s="4">
        <v>7</v>
      </c>
      <c r="L37" s="4">
        <v>2</v>
      </c>
      <c r="M37" s="4">
        <v>1</v>
      </c>
      <c r="N37" s="4">
        <v>6</v>
      </c>
      <c r="O37" s="4">
        <v>80</v>
      </c>
      <c r="P37" s="4">
        <v>128</v>
      </c>
      <c r="Q37" s="4">
        <v>51</v>
      </c>
      <c r="R37" s="4">
        <v>222</v>
      </c>
      <c r="S37" s="4">
        <v>155</v>
      </c>
      <c r="T37" s="4">
        <v>342</v>
      </c>
      <c r="U37" s="4">
        <v>163</v>
      </c>
      <c r="V37" s="4">
        <v>73</v>
      </c>
      <c r="W37" s="2">
        <f t="shared" si="11"/>
        <v>1230</v>
      </c>
      <c r="X37" s="13">
        <f t="shared" si="12"/>
        <v>102.5</v>
      </c>
      <c r="Y37" s="20"/>
      <c r="Z37" s="11">
        <v>33</v>
      </c>
      <c r="AA37" s="13">
        <f t="shared" si="13"/>
        <v>229.8591911764706</v>
      </c>
      <c r="AB37" s="13">
        <f t="shared" si="0"/>
        <v>152.25808823529411</v>
      </c>
      <c r="AC37" s="13">
        <f t="shared" si="1"/>
        <v>73.656985294117618</v>
      </c>
      <c r="AD37" s="13">
        <f t="shared" si="2"/>
        <v>5.5882352941125646E-2</v>
      </c>
      <c r="AE37" s="13">
        <f t="shared" si="3"/>
        <v>0.45477941176463332</v>
      </c>
      <c r="AF37" s="13">
        <f t="shared" si="4"/>
        <v>48.853676470588141</v>
      </c>
      <c r="AG37" s="13">
        <f t="shared" si="5"/>
        <v>20.252573529411649</v>
      </c>
      <c r="AH37" s="13">
        <f t="shared" si="6"/>
        <v>162.65147058823516</v>
      </c>
      <c r="AI37" s="13">
        <f t="shared" si="7"/>
        <v>238.05036764705866</v>
      </c>
      <c r="AJ37" s="13">
        <f t="shared" si="8"/>
        <v>500.44926470588223</v>
      </c>
      <c r="AK37" s="13">
        <f t="shared" si="9"/>
        <v>583.84816176470576</v>
      </c>
      <c r="AL37" s="13">
        <f t="shared" si="10"/>
        <v>577.2470588235293</v>
      </c>
    </row>
    <row r="38" spans="10:38" x14ac:dyDescent="0.25">
      <c r="J38" s="11">
        <f t="shared" si="14"/>
        <v>34</v>
      </c>
      <c r="K38" s="4">
        <v>35</v>
      </c>
      <c r="L38" s="4">
        <v>20</v>
      </c>
      <c r="M38" s="4">
        <v>27</v>
      </c>
      <c r="N38" s="4">
        <v>42</v>
      </c>
      <c r="O38" s="4">
        <v>43</v>
      </c>
      <c r="P38" s="4">
        <v>84</v>
      </c>
      <c r="Q38" s="4">
        <v>178</v>
      </c>
      <c r="R38" s="4">
        <v>132</v>
      </c>
      <c r="S38" s="4">
        <v>197</v>
      </c>
      <c r="T38" s="4">
        <v>115</v>
      </c>
      <c r="U38" s="4">
        <v>75</v>
      </c>
      <c r="V38" s="4">
        <v>62</v>
      </c>
      <c r="W38" s="2">
        <f t="shared" si="11"/>
        <v>1010</v>
      </c>
      <c r="X38" s="13">
        <f t="shared" si="12"/>
        <v>84.166666666666671</v>
      </c>
      <c r="Y38" s="20"/>
      <c r="Z38" s="11">
        <v>34</v>
      </c>
      <c r="AA38" s="13">
        <f t="shared" si="13"/>
        <v>532.64595588235284</v>
      </c>
      <c r="AB38" s="13">
        <f t="shared" si="0"/>
        <v>473.04485294117637</v>
      </c>
      <c r="AC38" s="13">
        <f t="shared" si="1"/>
        <v>420.44374999999991</v>
      </c>
      <c r="AD38" s="13">
        <f t="shared" si="2"/>
        <v>382.84264705882345</v>
      </c>
      <c r="AE38" s="13">
        <f t="shared" si="3"/>
        <v>346.24154411764698</v>
      </c>
      <c r="AF38" s="13">
        <f t="shared" si="4"/>
        <v>350.64044117647052</v>
      </c>
      <c r="AG38" s="13">
        <f t="shared" si="5"/>
        <v>449.03933823529405</v>
      </c>
      <c r="AH38" s="13">
        <f t="shared" si="6"/>
        <v>501.43823529411759</v>
      </c>
      <c r="AI38" s="13">
        <f t="shared" si="7"/>
        <v>618.83713235294113</v>
      </c>
      <c r="AJ38" s="13">
        <f t="shared" si="8"/>
        <v>654.23602941176466</v>
      </c>
      <c r="AK38" s="13">
        <f t="shared" si="9"/>
        <v>649.6349264705882</v>
      </c>
      <c r="AL38" s="13">
        <f t="shared" si="10"/>
        <v>632.03382352941173</v>
      </c>
    </row>
    <row r="39" spans="10:38" x14ac:dyDescent="0.25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W39" s="17" t="s">
        <v>25</v>
      </c>
      <c r="X39" s="18">
        <f>AVERAGE(X5:X38)</f>
        <v>106.13480392156865</v>
      </c>
    </row>
    <row r="41" spans="10:38" x14ac:dyDescent="0.25">
      <c r="W41" s="8"/>
      <c r="X41" s="8"/>
    </row>
    <row r="42" spans="10:38" x14ac:dyDescent="0.25"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X42" s="33"/>
    </row>
    <row r="43" spans="10:38" x14ac:dyDescent="0.25"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X43" s="33"/>
    </row>
    <row r="44" spans="10:38" x14ac:dyDescent="0.25"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X44" s="8"/>
    </row>
    <row r="45" spans="10:38" x14ac:dyDescent="0.25"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X45" s="8"/>
    </row>
    <row r="46" spans="10:38" x14ac:dyDescent="0.25"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X46" s="8"/>
    </row>
    <row r="47" spans="10:38" x14ac:dyDescent="0.25"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X47" s="8"/>
    </row>
    <row r="48" spans="10:38" x14ac:dyDescent="0.25"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1:21" x14ac:dyDescent="0.25"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1:21" x14ac:dyDescent="0.25"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1:21" x14ac:dyDescent="0.25"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1:21" x14ac:dyDescent="0.25"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1:21" x14ac:dyDescent="0.25"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1:21" x14ac:dyDescent="0.25"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1:21" x14ac:dyDescent="0.25"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1:21" x14ac:dyDescent="0.25"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1:21" x14ac:dyDescent="0.25"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1:21" x14ac:dyDescent="0.25"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1:21" x14ac:dyDescent="0.25"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1:21" x14ac:dyDescent="0.25"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1:21" x14ac:dyDescent="0.25"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1:21" x14ac:dyDescent="0.25"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1:21" x14ac:dyDescent="0.25"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1:21" x14ac:dyDescent="0.25"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1:21" x14ac:dyDescent="0.25"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1:21" x14ac:dyDescent="0.25"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1:21" x14ac:dyDescent="0.25"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1:21" x14ac:dyDescent="0.25"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1:21" x14ac:dyDescent="0.25"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1:21" x14ac:dyDescent="0.25"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1:21" x14ac:dyDescent="0.25"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1:21" x14ac:dyDescent="0.25"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1:21" x14ac:dyDescent="0.25"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1:21" x14ac:dyDescent="0.25"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1:21" x14ac:dyDescent="0.25"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1:21" x14ac:dyDescent="0.25"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</sheetData>
  <mergeCells count="1">
    <mergeCell ref="K3:V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BD105"/>
  <sheetViews>
    <sheetView tabSelected="1" topLeftCell="R1" zoomScale="90" zoomScaleNormal="90" workbookViewId="0">
      <selection activeCell="AF7" sqref="AF7"/>
    </sheetView>
  </sheetViews>
  <sheetFormatPr defaultRowHeight="15" x14ac:dyDescent="0.25"/>
  <cols>
    <col min="10" max="10" width="9.140625" style="21"/>
    <col min="21" max="21" width="20" bestFit="1" customWidth="1"/>
    <col min="22" max="22" width="12" style="21" customWidth="1"/>
    <col min="23" max="23" width="22.7109375" style="21" customWidth="1"/>
    <col min="24" max="24" width="15.42578125" style="21" customWidth="1"/>
    <col min="25" max="25" width="10.140625" style="6" customWidth="1"/>
    <col min="26" max="26" width="19.42578125" style="6" customWidth="1"/>
    <col min="27" max="27" width="9.140625" style="6"/>
    <col min="28" max="28" width="10" style="6" customWidth="1"/>
    <col min="29" max="56" width="9.140625" style="6"/>
  </cols>
  <sheetData>
    <row r="1" spans="9:38" x14ac:dyDescent="0.25">
      <c r="Z1" s="14"/>
      <c r="AA1" s="14"/>
      <c r="AB1" s="35"/>
      <c r="AC1" s="14"/>
      <c r="AE1" s="14"/>
      <c r="AF1" s="33"/>
    </row>
    <row r="2" spans="9:38" x14ac:dyDescent="0.25">
      <c r="J2" s="10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10"/>
      <c r="Z2" s="14"/>
      <c r="AA2" s="14"/>
    </row>
    <row r="3" spans="9:38" x14ac:dyDescent="0.25">
      <c r="J3" s="23"/>
      <c r="K3" s="39" t="s">
        <v>20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14"/>
      <c r="X3" s="23"/>
      <c r="Z3" s="14"/>
      <c r="AA3" s="33"/>
    </row>
    <row r="4" spans="9:38" x14ac:dyDescent="0.25">
      <c r="J4" s="12" t="s">
        <v>12</v>
      </c>
      <c r="K4" s="12" t="s">
        <v>10</v>
      </c>
      <c r="L4" s="12" t="s">
        <v>11</v>
      </c>
      <c r="M4" s="12" t="s">
        <v>2</v>
      </c>
      <c r="N4" s="12" t="s">
        <v>3</v>
      </c>
      <c r="O4" s="12" t="s">
        <v>4</v>
      </c>
      <c r="P4" s="12" t="s">
        <v>13</v>
      </c>
      <c r="Q4" s="12" t="s">
        <v>14</v>
      </c>
      <c r="R4" s="12" t="s">
        <v>5</v>
      </c>
      <c r="S4" s="12" t="s">
        <v>6</v>
      </c>
      <c r="T4" s="12" t="s">
        <v>7</v>
      </c>
      <c r="U4" s="12" t="s">
        <v>8</v>
      </c>
      <c r="V4" s="12" t="s">
        <v>9</v>
      </c>
      <c r="W4" s="23" t="s">
        <v>27</v>
      </c>
      <c r="X4" s="23" t="s">
        <v>16</v>
      </c>
      <c r="Z4" s="9" t="s">
        <v>32</v>
      </c>
      <c r="AA4" s="9">
        <f>1/20</f>
        <v>0.05</v>
      </c>
      <c r="AB4"/>
      <c r="AC4" s="23" t="s">
        <v>33</v>
      </c>
      <c r="AD4" s="23" t="s">
        <v>34</v>
      </c>
      <c r="AE4" s="23" t="s">
        <v>35</v>
      </c>
      <c r="AF4" s="23" t="s">
        <v>36</v>
      </c>
      <c r="AG4" s="23" t="s">
        <v>37</v>
      </c>
      <c r="AH4" s="8"/>
      <c r="AI4" s="8"/>
      <c r="AJ4" s="8"/>
      <c r="AK4" s="8"/>
      <c r="AL4" s="8"/>
    </row>
    <row r="5" spans="9:38" x14ac:dyDescent="0.25">
      <c r="I5">
        <v>0</v>
      </c>
      <c r="J5" s="11">
        <f>$I$5+1</f>
        <v>1</v>
      </c>
      <c r="K5" s="4">
        <v>56</v>
      </c>
      <c r="L5" s="4">
        <v>32</v>
      </c>
      <c r="M5" s="4">
        <v>32</v>
      </c>
      <c r="N5" s="4">
        <v>38</v>
      </c>
      <c r="O5" s="4">
        <v>31</v>
      </c>
      <c r="P5" s="4">
        <v>113</v>
      </c>
      <c r="Q5" s="4">
        <v>189</v>
      </c>
      <c r="R5" s="4">
        <v>529</v>
      </c>
      <c r="S5" s="4">
        <v>217</v>
      </c>
      <c r="T5" s="4">
        <v>152</v>
      </c>
      <c r="U5" s="4">
        <v>80</v>
      </c>
      <c r="V5" s="4">
        <v>84</v>
      </c>
      <c r="W5" s="21">
        <f>SUM(K5:V5)</f>
        <v>1553</v>
      </c>
      <c r="X5" s="13">
        <f>W5/12</f>
        <v>129.41666666666666</v>
      </c>
      <c r="Y5" s="36"/>
      <c r="Z5" s="9" t="s">
        <v>31</v>
      </c>
      <c r="AA5" s="38">
        <f>W81</f>
        <v>3.5291415225040752</v>
      </c>
      <c r="AB5"/>
      <c r="AC5" s="21">
        <v>0</v>
      </c>
      <c r="AD5" s="21"/>
      <c r="AE5" s="21"/>
      <c r="AF5" s="21"/>
      <c r="AG5" s="21">
        <v>0</v>
      </c>
      <c r="AH5" s="37"/>
      <c r="AI5" s="37"/>
      <c r="AJ5" s="37"/>
      <c r="AK5" s="37"/>
      <c r="AL5" s="37"/>
    </row>
    <row r="6" spans="9:38" x14ac:dyDescent="0.25">
      <c r="J6" s="11">
        <f>J5+1</f>
        <v>2</v>
      </c>
      <c r="K6" s="4">
        <v>53</v>
      </c>
      <c r="L6" s="4">
        <v>27</v>
      </c>
      <c r="M6" s="4">
        <v>26</v>
      </c>
      <c r="N6" s="4">
        <v>20</v>
      </c>
      <c r="O6" s="4">
        <v>27</v>
      </c>
      <c r="P6" s="4">
        <v>28</v>
      </c>
      <c r="Q6" s="4">
        <v>32</v>
      </c>
      <c r="R6" s="4">
        <v>54</v>
      </c>
      <c r="S6" s="4">
        <v>171</v>
      </c>
      <c r="T6" s="4">
        <v>125</v>
      </c>
      <c r="U6" s="4">
        <v>56</v>
      </c>
      <c r="V6" s="4">
        <v>31</v>
      </c>
      <c r="W6" s="21">
        <f t="shared" ref="W6:W38" si="0">SUM(K6:V6)</f>
        <v>650</v>
      </c>
      <c r="X6" s="13">
        <f t="shared" ref="X6:X38" si="1">W6/12</f>
        <v>54.166666666666664</v>
      </c>
      <c r="Y6" s="36"/>
      <c r="Z6" s="9" t="s">
        <v>30</v>
      </c>
      <c r="AA6" s="38">
        <f>W82</f>
        <v>360.88596587510546</v>
      </c>
      <c r="AB6"/>
      <c r="AC6" s="21">
        <v>0.1</v>
      </c>
      <c r="AD6" s="21">
        <f t="shared" ref="AD6:AD37" si="2">AC6*$AA$5</f>
        <v>0.35291415225040756</v>
      </c>
      <c r="AE6" s="21">
        <f>_xlfn.GAMMA.INV($AA$4,AD6,$AA$6)</f>
        <v>5.3538456557023564E-2</v>
      </c>
      <c r="AF6" s="21">
        <f>AC6*$AA$7*12</f>
        <v>95.521323529411802</v>
      </c>
      <c r="AG6" s="21">
        <f t="shared" ref="AG6:AG37" si="3">AE6-AF6</f>
        <v>-95.467785072854781</v>
      </c>
      <c r="AH6" s="37"/>
      <c r="AI6" s="37"/>
      <c r="AJ6" s="37"/>
      <c r="AK6" s="37"/>
      <c r="AL6" s="37"/>
    </row>
    <row r="7" spans="9:38" x14ac:dyDescent="0.25">
      <c r="J7" s="11">
        <f t="shared" ref="J7:J38" si="4">J6+1</f>
        <v>3</v>
      </c>
      <c r="K7" s="4">
        <v>16</v>
      </c>
      <c r="L7" s="4">
        <v>16</v>
      </c>
      <c r="M7" s="4">
        <v>15</v>
      </c>
      <c r="N7" s="4">
        <v>20</v>
      </c>
      <c r="O7" s="4">
        <v>26</v>
      </c>
      <c r="P7" s="4">
        <v>44</v>
      </c>
      <c r="Q7" s="4">
        <v>47</v>
      </c>
      <c r="R7" s="4">
        <v>58</v>
      </c>
      <c r="S7" s="4">
        <v>91</v>
      </c>
      <c r="T7" s="4">
        <v>52</v>
      </c>
      <c r="U7" s="4">
        <v>19</v>
      </c>
      <c r="V7" s="4">
        <v>9</v>
      </c>
      <c r="W7" s="21">
        <f t="shared" si="0"/>
        <v>413</v>
      </c>
      <c r="X7" s="13">
        <f t="shared" si="1"/>
        <v>34.416666666666664</v>
      </c>
      <c r="Y7" s="36"/>
      <c r="Z7" s="9" t="s">
        <v>38</v>
      </c>
      <c r="AA7" s="9">
        <f>0.75*X39</f>
        <v>79.601102941176492</v>
      </c>
      <c r="AB7"/>
      <c r="AC7" s="21">
        <f t="shared" ref="AC7:AC38" si="5">AC6+0.1</f>
        <v>0.2</v>
      </c>
      <c r="AD7" s="21">
        <f t="shared" si="2"/>
        <v>0.70582830450081513</v>
      </c>
      <c r="AE7" s="21">
        <f t="shared" ref="AE7:AE37" si="6">_xlfn.GAMMA.INV($AA$4,AD7,$AA$6)</f>
        <v>4.5616572623916021</v>
      </c>
      <c r="AF7" s="21">
        <f t="shared" ref="AF7:AF37" si="7">AC7*$AA$7*12</f>
        <v>191.0426470588236</v>
      </c>
      <c r="AG7" s="21">
        <f t="shared" si="3"/>
        <v>-186.480989796432</v>
      </c>
      <c r="AH7" s="37"/>
      <c r="AI7" s="37"/>
      <c r="AJ7" s="37"/>
      <c r="AK7" s="37"/>
      <c r="AL7" s="37"/>
    </row>
    <row r="8" spans="9:38" x14ac:dyDescent="0.25">
      <c r="J8" s="11">
        <f t="shared" si="4"/>
        <v>4</v>
      </c>
      <c r="K8" s="4">
        <v>6</v>
      </c>
      <c r="L8" s="4">
        <v>44</v>
      </c>
      <c r="M8" s="4">
        <v>179</v>
      </c>
      <c r="N8" s="4">
        <v>130</v>
      </c>
      <c r="O8" s="4">
        <v>94</v>
      </c>
      <c r="P8" s="4">
        <v>183</v>
      </c>
      <c r="Q8" s="4">
        <v>179</v>
      </c>
      <c r="R8" s="4">
        <v>395</v>
      </c>
      <c r="S8" s="4">
        <v>318</v>
      </c>
      <c r="T8" s="4">
        <v>363</v>
      </c>
      <c r="U8" s="4">
        <v>276</v>
      </c>
      <c r="V8" s="4">
        <v>99</v>
      </c>
      <c r="W8" s="21">
        <f t="shared" si="0"/>
        <v>2266</v>
      </c>
      <c r="X8" s="13">
        <f t="shared" si="1"/>
        <v>188.83333333333334</v>
      </c>
      <c r="Y8" s="36"/>
      <c r="Z8"/>
      <c r="AA8"/>
      <c r="AB8"/>
      <c r="AC8" s="21">
        <f t="shared" si="5"/>
        <v>0.30000000000000004</v>
      </c>
      <c r="AD8" s="21">
        <f t="shared" si="2"/>
        <v>1.0587424567512227</v>
      </c>
      <c r="AE8" s="21">
        <f t="shared" si="6"/>
        <v>22.503641536776506</v>
      </c>
      <c r="AF8" s="21">
        <f t="shared" si="7"/>
        <v>286.56397058823541</v>
      </c>
      <c r="AG8" s="21">
        <f t="shared" si="3"/>
        <v>-264.06032905145889</v>
      </c>
      <c r="AH8" s="37"/>
      <c r="AI8" s="37"/>
      <c r="AJ8" s="37"/>
      <c r="AK8" s="37"/>
      <c r="AL8" s="37"/>
    </row>
    <row r="9" spans="9:38" x14ac:dyDescent="0.25">
      <c r="J9" s="11">
        <f t="shared" si="4"/>
        <v>5</v>
      </c>
      <c r="K9" s="21">
        <v>43</v>
      </c>
      <c r="L9" s="21">
        <v>19</v>
      </c>
      <c r="M9" s="21">
        <v>14</v>
      </c>
      <c r="N9" s="21">
        <v>33</v>
      </c>
      <c r="O9" s="21">
        <v>44</v>
      </c>
      <c r="P9" s="21">
        <v>44</v>
      </c>
      <c r="Q9" s="21">
        <v>42</v>
      </c>
      <c r="R9" s="21">
        <v>60</v>
      </c>
      <c r="S9" s="21">
        <v>93</v>
      </c>
      <c r="T9" s="21">
        <v>58</v>
      </c>
      <c r="U9" s="21">
        <v>31</v>
      </c>
      <c r="V9" s="21">
        <v>28</v>
      </c>
      <c r="W9" s="21">
        <f t="shared" si="0"/>
        <v>509</v>
      </c>
      <c r="X9" s="13">
        <f t="shared" si="1"/>
        <v>42.416666666666664</v>
      </c>
      <c r="Y9" s="36"/>
      <c r="Z9"/>
      <c r="AA9"/>
      <c r="AB9"/>
      <c r="AC9" s="21">
        <f t="shared" si="5"/>
        <v>0.4</v>
      </c>
      <c r="AD9" s="21">
        <f t="shared" si="2"/>
        <v>1.4116566090016303</v>
      </c>
      <c r="AE9" s="21">
        <f t="shared" si="6"/>
        <v>53.882477352018967</v>
      </c>
      <c r="AF9" s="21">
        <f t="shared" si="7"/>
        <v>382.08529411764721</v>
      </c>
      <c r="AG9" s="21">
        <f t="shared" si="3"/>
        <v>-328.20281676562826</v>
      </c>
      <c r="AH9" s="37"/>
      <c r="AI9" s="37"/>
      <c r="AJ9" s="37"/>
      <c r="AK9" s="37"/>
      <c r="AL9" s="37"/>
    </row>
    <row r="10" spans="9:38" x14ac:dyDescent="0.25">
      <c r="J10" s="11">
        <f t="shared" si="4"/>
        <v>6</v>
      </c>
      <c r="K10" s="21">
        <v>88</v>
      </c>
      <c r="L10" s="21">
        <v>22</v>
      </c>
      <c r="M10" s="21">
        <v>46</v>
      </c>
      <c r="N10" s="21">
        <v>27</v>
      </c>
      <c r="O10" s="21">
        <v>20</v>
      </c>
      <c r="P10" s="21">
        <v>32</v>
      </c>
      <c r="Q10" s="21">
        <v>101</v>
      </c>
      <c r="R10" s="21">
        <v>63</v>
      </c>
      <c r="S10" s="21">
        <v>100</v>
      </c>
      <c r="T10" s="21">
        <v>136</v>
      </c>
      <c r="U10" s="21">
        <v>52</v>
      </c>
      <c r="V10" s="21">
        <v>23</v>
      </c>
      <c r="W10" s="21">
        <f t="shared" si="0"/>
        <v>710</v>
      </c>
      <c r="X10" s="13">
        <f t="shared" si="1"/>
        <v>59.166666666666664</v>
      </c>
      <c r="Y10" s="36"/>
      <c r="Z10"/>
      <c r="AA10"/>
      <c r="AB10"/>
      <c r="AC10" s="21">
        <f t="shared" si="5"/>
        <v>0.5</v>
      </c>
      <c r="AD10" s="21">
        <f t="shared" si="2"/>
        <v>1.7645707612520376</v>
      </c>
      <c r="AE10" s="21">
        <f t="shared" si="6"/>
        <v>95.743946736834246</v>
      </c>
      <c r="AF10" s="21">
        <f t="shared" si="7"/>
        <v>477.60661764705895</v>
      </c>
      <c r="AG10" s="21">
        <f t="shared" si="3"/>
        <v>-381.86267091022472</v>
      </c>
      <c r="AH10" s="37"/>
      <c r="AI10" s="37"/>
      <c r="AJ10" s="37"/>
      <c r="AK10" s="37"/>
      <c r="AL10" s="37"/>
    </row>
    <row r="11" spans="9:38" x14ac:dyDescent="0.25">
      <c r="J11" s="11">
        <f t="shared" si="4"/>
        <v>7</v>
      </c>
      <c r="K11" s="21">
        <v>14</v>
      </c>
      <c r="L11" s="21">
        <v>12</v>
      </c>
      <c r="M11" s="21">
        <v>12</v>
      </c>
      <c r="N11" s="21">
        <v>12</v>
      </c>
      <c r="O11" s="21">
        <v>112</v>
      </c>
      <c r="P11" s="21">
        <v>149</v>
      </c>
      <c r="Q11" s="21">
        <v>347</v>
      </c>
      <c r="R11" s="21">
        <v>215</v>
      </c>
      <c r="S11" s="21">
        <v>316</v>
      </c>
      <c r="T11" s="21">
        <v>232</v>
      </c>
      <c r="U11" s="21">
        <v>149</v>
      </c>
      <c r="V11" s="21">
        <v>64</v>
      </c>
      <c r="W11" s="21">
        <f t="shared" si="0"/>
        <v>1634</v>
      </c>
      <c r="X11" s="13">
        <f t="shared" si="1"/>
        <v>136.16666666666666</v>
      </c>
      <c r="Y11" s="36"/>
      <c r="Z11"/>
      <c r="AA11"/>
      <c r="AB11"/>
      <c r="AC11" s="21">
        <f t="shared" si="5"/>
        <v>0.6</v>
      </c>
      <c r="AD11" s="21">
        <f t="shared" si="2"/>
        <v>2.1174849135024449</v>
      </c>
      <c r="AE11" s="21">
        <f t="shared" si="6"/>
        <v>145.61584341415946</v>
      </c>
      <c r="AF11" s="21">
        <f t="shared" si="7"/>
        <v>573.1279411764707</v>
      </c>
      <c r="AG11" s="21">
        <f t="shared" si="3"/>
        <v>-427.51209776231121</v>
      </c>
      <c r="AH11" s="37"/>
      <c r="AI11" s="37"/>
      <c r="AJ11" s="37"/>
      <c r="AK11" s="37"/>
      <c r="AL11" s="37"/>
    </row>
    <row r="12" spans="9:38" x14ac:dyDescent="0.25">
      <c r="J12" s="11">
        <f t="shared" si="4"/>
        <v>8</v>
      </c>
      <c r="K12" s="21">
        <v>37</v>
      </c>
      <c r="L12" s="21">
        <v>20</v>
      </c>
      <c r="M12" s="21">
        <v>15</v>
      </c>
      <c r="N12" s="21">
        <v>76</v>
      </c>
      <c r="O12" s="21">
        <v>51</v>
      </c>
      <c r="P12" s="21">
        <v>52</v>
      </c>
      <c r="Q12" s="21">
        <v>110</v>
      </c>
      <c r="R12" s="21">
        <v>139</v>
      </c>
      <c r="S12" s="21">
        <v>201</v>
      </c>
      <c r="T12" s="21">
        <v>241</v>
      </c>
      <c r="U12" s="21">
        <v>113</v>
      </c>
      <c r="V12" s="21">
        <v>52</v>
      </c>
      <c r="W12" s="21">
        <f t="shared" si="0"/>
        <v>1107</v>
      </c>
      <c r="X12" s="13">
        <f t="shared" si="1"/>
        <v>92.25</v>
      </c>
      <c r="Y12" s="36"/>
      <c r="Z12"/>
      <c r="AA12"/>
      <c r="AB12"/>
      <c r="AC12" s="21">
        <f t="shared" si="5"/>
        <v>0.7</v>
      </c>
      <c r="AD12" s="21">
        <f t="shared" si="2"/>
        <v>2.4703990657528525</v>
      </c>
      <c r="AE12" s="21">
        <f t="shared" si="6"/>
        <v>201.74306976113024</v>
      </c>
      <c r="AF12" s="21">
        <f t="shared" si="7"/>
        <v>668.6492647058825</v>
      </c>
      <c r="AG12" s="21">
        <f t="shared" si="3"/>
        <v>-466.90619494475226</v>
      </c>
      <c r="AH12" s="37"/>
      <c r="AI12" s="37"/>
      <c r="AJ12" s="37"/>
      <c r="AK12" s="37"/>
      <c r="AL12" s="37"/>
    </row>
    <row r="13" spans="9:38" x14ac:dyDescent="0.25">
      <c r="J13" s="11">
        <f t="shared" si="4"/>
        <v>9</v>
      </c>
      <c r="K13" s="21">
        <v>22</v>
      </c>
      <c r="L13" s="21">
        <v>12</v>
      </c>
      <c r="M13" s="21">
        <v>12</v>
      </c>
      <c r="N13" s="21">
        <v>17</v>
      </c>
      <c r="O13" s="21">
        <v>64</v>
      </c>
      <c r="P13" s="21">
        <v>39</v>
      </c>
      <c r="Q13" s="21">
        <v>64</v>
      </c>
      <c r="R13" s="21">
        <v>43</v>
      </c>
      <c r="S13" s="21">
        <v>39</v>
      </c>
      <c r="T13" s="21">
        <v>46</v>
      </c>
      <c r="U13" s="21">
        <v>26</v>
      </c>
      <c r="V13" s="21">
        <v>17</v>
      </c>
      <c r="W13" s="21">
        <f t="shared" si="0"/>
        <v>401</v>
      </c>
      <c r="X13" s="13">
        <f t="shared" si="1"/>
        <v>33.416666666666664</v>
      </c>
      <c r="Y13" s="36"/>
      <c r="Z13"/>
      <c r="AA13"/>
      <c r="AB13"/>
      <c r="AC13" s="21">
        <f t="shared" si="5"/>
        <v>0.79999999999999993</v>
      </c>
      <c r="AD13" s="21">
        <f t="shared" si="2"/>
        <v>2.8233132180032601</v>
      </c>
      <c r="AE13" s="21">
        <f t="shared" si="6"/>
        <v>262.88716226626968</v>
      </c>
      <c r="AF13" s="21">
        <f t="shared" si="7"/>
        <v>764.1705882352943</v>
      </c>
      <c r="AG13" s="21">
        <f t="shared" si="3"/>
        <v>-501.28342596902462</v>
      </c>
      <c r="AH13" s="37"/>
      <c r="AI13" s="37"/>
      <c r="AJ13" s="37"/>
      <c r="AK13" s="37"/>
      <c r="AL13" s="37"/>
    </row>
    <row r="14" spans="9:38" x14ac:dyDescent="0.25">
      <c r="J14" s="11">
        <f t="shared" si="4"/>
        <v>10</v>
      </c>
      <c r="K14" s="4">
        <v>14</v>
      </c>
      <c r="L14" s="4">
        <v>16</v>
      </c>
      <c r="M14" s="4">
        <v>7</v>
      </c>
      <c r="N14" s="4">
        <v>14</v>
      </c>
      <c r="O14" s="4">
        <v>16</v>
      </c>
      <c r="P14" s="4">
        <v>56</v>
      </c>
      <c r="Q14" s="4">
        <v>42</v>
      </c>
      <c r="R14" s="4">
        <v>154</v>
      </c>
      <c r="S14" s="4">
        <v>146</v>
      </c>
      <c r="T14" s="4">
        <v>101</v>
      </c>
      <c r="U14" s="4">
        <v>89</v>
      </c>
      <c r="V14" s="4">
        <v>30</v>
      </c>
      <c r="W14" s="21">
        <f t="shared" si="0"/>
        <v>685</v>
      </c>
      <c r="X14" s="13">
        <f t="shared" si="1"/>
        <v>57.083333333333336</v>
      </c>
      <c r="Y14" s="36"/>
      <c r="Z14"/>
      <c r="AA14"/>
      <c r="AB14"/>
      <c r="AC14" s="21">
        <f t="shared" si="5"/>
        <v>0.89999999999999991</v>
      </c>
      <c r="AD14" s="21">
        <f t="shared" si="2"/>
        <v>3.1762273702536672</v>
      </c>
      <c r="AE14" s="21">
        <f t="shared" si="6"/>
        <v>328.15311274640771</v>
      </c>
      <c r="AF14" s="21">
        <f t="shared" si="7"/>
        <v>859.69191176470599</v>
      </c>
      <c r="AG14" s="21">
        <f t="shared" si="3"/>
        <v>-531.53879901829828</v>
      </c>
      <c r="AH14" s="37"/>
      <c r="AI14" s="37"/>
      <c r="AJ14" s="37"/>
      <c r="AK14" s="37"/>
      <c r="AL14" s="37"/>
    </row>
    <row r="15" spans="9:38" x14ac:dyDescent="0.25">
      <c r="J15" s="11">
        <f t="shared" si="4"/>
        <v>11</v>
      </c>
      <c r="K15" s="4">
        <v>14</v>
      </c>
      <c r="L15" s="4">
        <v>44</v>
      </c>
      <c r="M15" s="4">
        <v>69</v>
      </c>
      <c r="N15" s="4">
        <v>47</v>
      </c>
      <c r="O15" s="4">
        <v>44</v>
      </c>
      <c r="P15" s="4">
        <v>91</v>
      </c>
      <c r="Q15" s="4">
        <v>444</v>
      </c>
      <c r="R15" s="4">
        <v>302</v>
      </c>
      <c r="S15" s="4">
        <v>164</v>
      </c>
      <c r="T15" s="4">
        <v>162</v>
      </c>
      <c r="U15" s="4">
        <v>109</v>
      </c>
      <c r="V15" s="4">
        <v>58</v>
      </c>
      <c r="W15" s="21">
        <f t="shared" si="0"/>
        <v>1548</v>
      </c>
      <c r="X15" s="13">
        <f t="shared" si="1"/>
        <v>129</v>
      </c>
      <c r="Y15" s="36"/>
      <c r="Z15"/>
      <c r="AA15"/>
      <c r="AB15"/>
      <c r="AC15" s="21">
        <f t="shared" si="5"/>
        <v>0.99999999999999989</v>
      </c>
      <c r="AD15" s="21">
        <f t="shared" si="2"/>
        <v>3.5291415225040748</v>
      </c>
      <c r="AE15" s="21">
        <f t="shared" si="6"/>
        <v>396.8755684747199</v>
      </c>
      <c r="AF15" s="21">
        <f t="shared" si="7"/>
        <v>955.21323529411779</v>
      </c>
      <c r="AG15" s="21">
        <f t="shared" si="3"/>
        <v>-558.3376668193979</v>
      </c>
      <c r="AH15" s="37"/>
      <c r="AI15" s="37"/>
      <c r="AJ15" s="37"/>
      <c r="AK15" s="37"/>
      <c r="AL15" s="37"/>
    </row>
    <row r="16" spans="9:38" x14ac:dyDescent="0.25">
      <c r="J16" s="11">
        <f t="shared" si="4"/>
        <v>12</v>
      </c>
      <c r="K16" s="4">
        <v>30</v>
      </c>
      <c r="L16" s="4">
        <v>22</v>
      </c>
      <c r="M16" s="4">
        <v>35</v>
      </c>
      <c r="N16" s="4">
        <v>30</v>
      </c>
      <c r="O16" s="4">
        <v>36</v>
      </c>
      <c r="P16" s="4">
        <v>80</v>
      </c>
      <c r="Q16" s="4">
        <v>253</v>
      </c>
      <c r="R16" s="4">
        <v>237</v>
      </c>
      <c r="S16" s="4">
        <v>276</v>
      </c>
      <c r="T16" s="4">
        <v>300</v>
      </c>
      <c r="U16" s="4">
        <v>185</v>
      </c>
      <c r="V16" s="4">
        <v>94</v>
      </c>
      <c r="W16" s="21">
        <f t="shared" si="0"/>
        <v>1578</v>
      </c>
      <c r="X16" s="13">
        <f t="shared" si="1"/>
        <v>131.5</v>
      </c>
      <c r="Y16" s="36"/>
      <c r="Z16"/>
      <c r="AA16"/>
      <c r="AB16"/>
      <c r="AC16" s="21">
        <f t="shared" si="5"/>
        <v>1.0999999999999999</v>
      </c>
      <c r="AD16" s="21">
        <f t="shared" si="2"/>
        <v>3.8820556747544823</v>
      </c>
      <c r="AE16" s="21">
        <f t="shared" si="6"/>
        <v>468.54661498063746</v>
      </c>
      <c r="AF16" s="21">
        <f t="shared" si="7"/>
        <v>1050.7345588235296</v>
      </c>
      <c r="AG16" s="21">
        <f t="shared" si="3"/>
        <v>-582.18794384289208</v>
      </c>
      <c r="AH16" s="37"/>
      <c r="AI16" s="37"/>
      <c r="AJ16" s="37"/>
      <c r="AK16" s="37"/>
      <c r="AL16" s="37"/>
    </row>
    <row r="17" spans="10:38" x14ac:dyDescent="0.25">
      <c r="J17" s="11">
        <f t="shared" si="4"/>
        <v>13</v>
      </c>
      <c r="K17" s="4">
        <v>57</v>
      </c>
      <c r="L17" s="4">
        <v>33</v>
      </c>
      <c r="M17" s="4">
        <v>22</v>
      </c>
      <c r="N17" s="4">
        <v>23</v>
      </c>
      <c r="O17" s="4">
        <v>67</v>
      </c>
      <c r="P17" s="4">
        <v>69</v>
      </c>
      <c r="Q17" s="4">
        <v>59</v>
      </c>
      <c r="R17" s="4">
        <v>81</v>
      </c>
      <c r="S17" s="4">
        <v>126</v>
      </c>
      <c r="T17" s="4">
        <v>158</v>
      </c>
      <c r="U17" s="4">
        <v>252</v>
      </c>
      <c r="V17" s="4">
        <v>65</v>
      </c>
      <c r="W17" s="21">
        <f t="shared" si="0"/>
        <v>1012</v>
      </c>
      <c r="X17" s="13">
        <f t="shared" si="1"/>
        <v>84.333333333333329</v>
      </c>
      <c r="Y17" s="36"/>
      <c r="Z17"/>
      <c r="AA17"/>
      <c r="AB17"/>
      <c r="AC17" s="21">
        <f t="shared" si="5"/>
        <v>1.2</v>
      </c>
      <c r="AD17" s="21">
        <f t="shared" si="2"/>
        <v>4.2349698270048899</v>
      </c>
      <c r="AE17" s="21">
        <f t="shared" si="6"/>
        <v>542.76934081777392</v>
      </c>
      <c r="AF17" s="21">
        <f t="shared" si="7"/>
        <v>1146.2558823529414</v>
      </c>
      <c r="AG17" s="21">
        <f t="shared" si="3"/>
        <v>-603.48654153516748</v>
      </c>
      <c r="AH17" s="37"/>
      <c r="AI17" s="37"/>
      <c r="AJ17" s="37"/>
      <c r="AK17" s="37"/>
      <c r="AL17" s="37"/>
    </row>
    <row r="18" spans="10:38" x14ac:dyDescent="0.25">
      <c r="J18" s="11">
        <f t="shared" si="4"/>
        <v>14</v>
      </c>
      <c r="K18" s="4">
        <v>39</v>
      </c>
      <c r="L18" s="4">
        <v>21</v>
      </c>
      <c r="M18" s="4">
        <v>33</v>
      </c>
      <c r="N18" s="4">
        <v>28</v>
      </c>
      <c r="O18" s="4">
        <v>32</v>
      </c>
      <c r="P18" s="4">
        <v>52</v>
      </c>
      <c r="Q18" s="4">
        <v>95</v>
      </c>
      <c r="R18" s="4">
        <v>117</v>
      </c>
      <c r="S18" s="4">
        <v>174</v>
      </c>
      <c r="T18" s="4">
        <v>236</v>
      </c>
      <c r="U18" s="4">
        <v>238</v>
      </c>
      <c r="V18" s="4">
        <v>86</v>
      </c>
      <c r="W18" s="21">
        <f t="shared" si="0"/>
        <v>1151</v>
      </c>
      <c r="X18" s="13">
        <f t="shared" si="1"/>
        <v>95.916666666666671</v>
      </c>
      <c r="Y18" s="36"/>
      <c r="Z18"/>
      <c r="AA18"/>
      <c r="AB18"/>
      <c r="AC18" s="21">
        <f t="shared" si="5"/>
        <v>1.3</v>
      </c>
      <c r="AD18" s="21">
        <f t="shared" si="2"/>
        <v>4.5878839792552979</v>
      </c>
      <c r="AE18" s="21">
        <f t="shared" si="6"/>
        <v>619.22721565181121</v>
      </c>
      <c r="AF18" s="21">
        <f t="shared" si="7"/>
        <v>1241.7772058823534</v>
      </c>
      <c r="AG18" s="21">
        <f t="shared" si="3"/>
        <v>-622.54999023054222</v>
      </c>
      <c r="AH18" s="37"/>
      <c r="AI18" s="37"/>
      <c r="AJ18" s="37"/>
      <c r="AK18" s="37"/>
      <c r="AL18" s="37"/>
    </row>
    <row r="19" spans="10:38" x14ac:dyDescent="0.25">
      <c r="J19" s="11">
        <f t="shared" si="4"/>
        <v>15</v>
      </c>
      <c r="K19" s="21">
        <v>35</v>
      </c>
      <c r="L19" s="21">
        <v>49</v>
      </c>
      <c r="M19" s="21">
        <v>67</v>
      </c>
      <c r="N19" s="21">
        <v>130</v>
      </c>
      <c r="O19" s="21">
        <v>44</v>
      </c>
      <c r="P19" s="21">
        <v>49</v>
      </c>
      <c r="Q19" s="21">
        <v>79</v>
      </c>
      <c r="R19" s="21">
        <v>113</v>
      </c>
      <c r="S19" s="21">
        <v>164</v>
      </c>
      <c r="T19" s="21">
        <v>220</v>
      </c>
      <c r="U19" s="21">
        <v>167</v>
      </c>
      <c r="V19" s="21">
        <v>73</v>
      </c>
      <c r="W19" s="21">
        <f t="shared" si="0"/>
        <v>1190</v>
      </c>
      <c r="X19" s="13">
        <f t="shared" si="1"/>
        <v>99.166666666666671</v>
      </c>
      <c r="Y19" s="36"/>
      <c r="Z19"/>
      <c r="AA19"/>
      <c r="AB19"/>
      <c r="AC19" s="21">
        <f t="shared" si="5"/>
        <v>1.4000000000000001</v>
      </c>
      <c r="AD19" s="21">
        <f t="shared" si="2"/>
        <v>4.9407981315057059</v>
      </c>
      <c r="AE19" s="21">
        <f t="shared" si="6"/>
        <v>697.6633374566909</v>
      </c>
      <c r="AF19" s="21">
        <f t="shared" si="7"/>
        <v>1337.2985294117652</v>
      </c>
      <c r="AG19" s="21">
        <f t="shared" si="3"/>
        <v>-639.63519195507433</v>
      </c>
      <c r="AH19" s="37"/>
      <c r="AI19" s="37"/>
      <c r="AJ19" s="37"/>
      <c r="AK19" s="37"/>
      <c r="AL19" s="37"/>
    </row>
    <row r="20" spans="10:38" x14ac:dyDescent="0.25">
      <c r="J20" s="11">
        <f t="shared" si="4"/>
        <v>16</v>
      </c>
      <c r="K20" s="21">
        <v>41</v>
      </c>
      <c r="L20" s="21">
        <v>25</v>
      </c>
      <c r="M20" s="21">
        <v>19</v>
      </c>
      <c r="N20" s="21">
        <v>36</v>
      </c>
      <c r="O20" s="21">
        <v>100</v>
      </c>
      <c r="P20" s="21">
        <v>159</v>
      </c>
      <c r="Q20" s="21">
        <v>297</v>
      </c>
      <c r="R20" s="21">
        <v>321</v>
      </c>
      <c r="S20" s="21">
        <v>250</v>
      </c>
      <c r="T20" s="21">
        <v>253</v>
      </c>
      <c r="U20" s="21">
        <v>126</v>
      </c>
      <c r="V20" s="21">
        <v>63</v>
      </c>
      <c r="W20" s="21">
        <f t="shared" si="0"/>
        <v>1690</v>
      </c>
      <c r="X20" s="13">
        <f t="shared" si="1"/>
        <v>140.83333333333334</v>
      </c>
      <c r="Y20" s="36"/>
      <c r="Z20"/>
      <c r="AA20"/>
      <c r="AB20"/>
      <c r="AC20" s="21">
        <f t="shared" si="5"/>
        <v>1.5000000000000002</v>
      </c>
      <c r="AD20" s="21">
        <f t="shared" si="2"/>
        <v>5.2937122837561139</v>
      </c>
      <c r="AE20" s="21">
        <f t="shared" si="6"/>
        <v>777.86599590511639</v>
      </c>
      <c r="AF20" s="21">
        <f t="shared" si="7"/>
        <v>1432.819852941177</v>
      </c>
      <c r="AG20" s="21">
        <f t="shared" si="3"/>
        <v>-654.95385703606064</v>
      </c>
      <c r="AH20" s="37"/>
      <c r="AI20" s="37"/>
      <c r="AJ20" s="37"/>
      <c r="AK20" s="37"/>
      <c r="AL20" s="37"/>
    </row>
    <row r="21" spans="10:38" x14ac:dyDescent="0.25">
      <c r="J21" s="11">
        <f t="shared" si="4"/>
        <v>17</v>
      </c>
      <c r="K21" s="21">
        <v>28</v>
      </c>
      <c r="L21" s="21">
        <v>16</v>
      </c>
      <c r="M21" s="21">
        <v>22</v>
      </c>
      <c r="N21" s="21">
        <v>49</v>
      </c>
      <c r="O21" s="21">
        <v>120</v>
      </c>
      <c r="P21" s="21">
        <v>534</v>
      </c>
      <c r="Q21" s="21">
        <v>312</v>
      </c>
      <c r="R21" s="21">
        <v>207</v>
      </c>
      <c r="S21" s="21">
        <v>472</v>
      </c>
      <c r="T21" s="21">
        <v>260</v>
      </c>
      <c r="U21" s="21">
        <v>349</v>
      </c>
      <c r="V21" s="21">
        <v>241</v>
      </c>
      <c r="W21" s="21">
        <f t="shared" si="0"/>
        <v>2610</v>
      </c>
      <c r="X21" s="13">
        <f t="shared" si="1"/>
        <v>217.5</v>
      </c>
      <c r="Y21" s="36"/>
      <c r="Z21"/>
      <c r="AA21"/>
      <c r="AB21"/>
      <c r="AC21" s="21">
        <f t="shared" si="5"/>
        <v>1.6000000000000003</v>
      </c>
      <c r="AD21" s="21">
        <f t="shared" si="2"/>
        <v>5.646626436006521</v>
      </c>
      <c r="AE21" s="21">
        <f t="shared" si="6"/>
        <v>859.65838607111255</v>
      </c>
      <c r="AF21" s="21">
        <f t="shared" si="7"/>
        <v>1528.3411764705888</v>
      </c>
      <c r="AG21" s="21">
        <f t="shared" si="3"/>
        <v>-668.68279039947629</v>
      </c>
      <c r="AH21" s="37"/>
      <c r="AI21" s="37"/>
      <c r="AJ21" s="37"/>
      <c r="AK21" s="37"/>
      <c r="AL21" s="37"/>
    </row>
    <row r="22" spans="10:38" x14ac:dyDescent="0.25">
      <c r="J22" s="11">
        <f t="shared" si="4"/>
        <v>18</v>
      </c>
      <c r="K22" s="21">
        <v>84</v>
      </c>
      <c r="L22" s="21">
        <v>48</v>
      </c>
      <c r="M22" s="21">
        <v>28</v>
      </c>
      <c r="N22" s="21">
        <v>26</v>
      </c>
      <c r="O22" s="21">
        <v>44</v>
      </c>
      <c r="P22" s="21">
        <v>58</v>
      </c>
      <c r="Q22" s="21">
        <v>158</v>
      </c>
      <c r="R22" s="21">
        <v>253</v>
      </c>
      <c r="S22" s="21">
        <v>297</v>
      </c>
      <c r="T22" s="21">
        <v>338</v>
      </c>
      <c r="U22" s="21">
        <v>195</v>
      </c>
      <c r="V22" s="21">
        <v>84</v>
      </c>
      <c r="W22" s="21">
        <f t="shared" si="0"/>
        <v>1613</v>
      </c>
      <c r="X22" s="13">
        <f t="shared" si="1"/>
        <v>134.41666666666666</v>
      </c>
      <c r="Y22" s="36"/>
      <c r="Z22"/>
      <c r="AA22"/>
      <c r="AB22"/>
      <c r="AC22" s="21">
        <f t="shared" si="5"/>
        <v>1.7000000000000004</v>
      </c>
      <c r="AD22" s="21">
        <f t="shared" si="2"/>
        <v>5.999540588256929</v>
      </c>
      <c r="AE22" s="21">
        <f t="shared" si="6"/>
        <v>942.89111904689116</v>
      </c>
      <c r="AF22" s="21">
        <f t="shared" si="7"/>
        <v>1623.8625000000006</v>
      </c>
      <c r="AG22" s="21">
        <f t="shared" si="3"/>
        <v>-680.97138095310947</v>
      </c>
      <c r="AH22" s="37"/>
      <c r="AI22" s="37"/>
      <c r="AJ22" s="37"/>
      <c r="AK22" s="37"/>
      <c r="AL22" s="37"/>
    </row>
    <row r="23" spans="10:38" x14ac:dyDescent="0.25">
      <c r="J23" s="11">
        <f t="shared" si="4"/>
        <v>19</v>
      </c>
      <c r="K23" s="21">
        <v>59</v>
      </c>
      <c r="L23" s="21">
        <v>65</v>
      </c>
      <c r="M23" s="21">
        <v>28</v>
      </c>
      <c r="N23" s="21">
        <v>30</v>
      </c>
      <c r="O23" s="21">
        <v>46</v>
      </c>
      <c r="P23" s="21">
        <v>64</v>
      </c>
      <c r="Q23" s="21">
        <v>68</v>
      </c>
      <c r="R23" s="21">
        <v>149</v>
      </c>
      <c r="S23" s="21">
        <v>122</v>
      </c>
      <c r="T23" s="21">
        <v>80</v>
      </c>
      <c r="U23" s="21">
        <v>249</v>
      </c>
      <c r="V23" s="21">
        <v>153</v>
      </c>
      <c r="W23" s="21">
        <f t="shared" si="0"/>
        <v>1113</v>
      </c>
      <c r="X23" s="13">
        <f t="shared" si="1"/>
        <v>92.75</v>
      </c>
      <c r="Y23" s="36"/>
      <c r="Z23"/>
      <c r="AA23"/>
      <c r="AB23"/>
      <c r="AC23" s="21">
        <f t="shared" si="5"/>
        <v>1.8000000000000005</v>
      </c>
      <c r="AD23" s="21">
        <f t="shared" si="2"/>
        <v>6.352454740507337</v>
      </c>
      <c r="AE23" s="21">
        <f t="shared" si="6"/>
        <v>1027.4366620529015</v>
      </c>
      <c r="AF23" s="21">
        <f t="shared" si="7"/>
        <v>1719.3838235294129</v>
      </c>
      <c r="AG23" s="21">
        <f t="shared" si="3"/>
        <v>-691.94716147651138</v>
      </c>
      <c r="AH23" s="37"/>
      <c r="AI23" s="37"/>
      <c r="AJ23" s="37"/>
      <c r="AK23" s="37"/>
      <c r="AL23" s="37"/>
    </row>
    <row r="24" spans="10:38" x14ac:dyDescent="0.25">
      <c r="J24" s="11">
        <f t="shared" si="4"/>
        <v>20</v>
      </c>
      <c r="K24" s="4">
        <v>53</v>
      </c>
      <c r="L24" s="4">
        <v>56</v>
      </c>
      <c r="M24" s="4">
        <v>53</v>
      </c>
      <c r="N24" s="4">
        <v>31</v>
      </c>
      <c r="O24" s="4">
        <v>48</v>
      </c>
      <c r="P24" s="4">
        <v>121</v>
      </c>
      <c r="Q24" s="4">
        <v>180</v>
      </c>
      <c r="R24" s="4">
        <v>638</v>
      </c>
      <c r="S24" s="4">
        <v>417</v>
      </c>
      <c r="T24" s="4">
        <v>449</v>
      </c>
      <c r="U24" s="4">
        <v>241</v>
      </c>
      <c r="V24" s="4">
        <v>123</v>
      </c>
      <c r="W24" s="21">
        <f t="shared" si="0"/>
        <v>2410</v>
      </c>
      <c r="X24" s="13">
        <f t="shared" si="1"/>
        <v>200.83333333333334</v>
      </c>
      <c r="Y24" s="36"/>
      <c r="Z24"/>
      <c r="AA24"/>
      <c r="AB24"/>
      <c r="AC24" s="21">
        <f t="shared" si="5"/>
        <v>1.9000000000000006</v>
      </c>
      <c r="AD24" s="21">
        <f t="shared" si="2"/>
        <v>6.7053688927577451</v>
      </c>
      <c r="AE24" s="21">
        <f t="shared" si="6"/>
        <v>1113.1851384026093</v>
      </c>
      <c r="AF24" s="21">
        <f t="shared" si="7"/>
        <v>1814.9051470588245</v>
      </c>
      <c r="AG24" s="21">
        <f t="shared" si="3"/>
        <v>-701.72000865621521</v>
      </c>
      <c r="AH24" s="37"/>
      <c r="AI24" s="37"/>
      <c r="AJ24" s="37"/>
      <c r="AK24" s="37"/>
      <c r="AL24" s="37"/>
    </row>
    <row r="25" spans="10:38" x14ac:dyDescent="0.25">
      <c r="J25" s="11">
        <f t="shared" si="4"/>
        <v>21</v>
      </c>
      <c r="K25" s="4">
        <v>139</v>
      </c>
      <c r="L25" s="4">
        <v>64</v>
      </c>
      <c r="M25" s="4">
        <v>88</v>
      </c>
      <c r="N25" s="4">
        <v>481</v>
      </c>
      <c r="O25" s="4">
        <v>414</v>
      </c>
      <c r="P25" s="4">
        <v>548</v>
      </c>
      <c r="Q25" s="4">
        <v>513</v>
      </c>
      <c r="R25" s="4">
        <v>456</v>
      </c>
      <c r="S25" s="4">
        <v>402</v>
      </c>
      <c r="T25" s="4">
        <v>382</v>
      </c>
      <c r="U25" s="4">
        <v>231</v>
      </c>
      <c r="V25" s="4">
        <v>116</v>
      </c>
      <c r="W25" s="21">
        <f t="shared" si="0"/>
        <v>3834</v>
      </c>
      <c r="X25" s="13">
        <f t="shared" si="1"/>
        <v>319.5</v>
      </c>
      <c r="Y25" s="36"/>
      <c r="Z25"/>
      <c r="AA25"/>
      <c r="AB25"/>
      <c r="AC25" s="21">
        <f t="shared" si="5"/>
        <v>2.0000000000000004</v>
      </c>
      <c r="AD25" s="21">
        <f t="shared" si="2"/>
        <v>7.0582830450081522</v>
      </c>
      <c r="AE25" s="21">
        <f t="shared" si="6"/>
        <v>1200.0411046514173</v>
      </c>
      <c r="AF25" s="21">
        <f t="shared" si="7"/>
        <v>1910.426470588236</v>
      </c>
      <c r="AG25" s="21">
        <f t="shared" si="3"/>
        <v>-710.38536593681874</v>
      </c>
      <c r="AH25" s="37"/>
      <c r="AI25" s="37"/>
      <c r="AJ25" s="37"/>
      <c r="AK25" s="37"/>
      <c r="AL25" s="37"/>
    </row>
    <row r="26" spans="10:38" x14ac:dyDescent="0.25">
      <c r="J26" s="11">
        <f t="shared" si="4"/>
        <v>22</v>
      </c>
      <c r="K26" s="4">
        <v>54</v>
      </c>
      <c r="L26" s="4">
        <v>36</v>
      </c>
      <c r="M26" s="4">
        <v>38</v>
      </c>
      <c r="N26" s="4">
        <v>32</v>
      </c>
      <c r="O26" s="4">
        <v>42</v>
      </c>
      <c r="P26" s="4">
        <v>65</v>
      </c>
      <c r="Q26" s="4">
        <v>117</v>
      </c>
      <c r="R26" s="4">
        <v>69</v>
      </c>
      <c r="S26" s="4">
        <v>69</v>
      </c>
      <c r="T26" s="4">
        <v>132</v>
      </c>
      <c r="U26" s="4">
        <v>60</v>
      </c>
      <c r="V26" s="4">
        <v>43</v>
      </c>
      <c r="W26" s="21">
        <f t="shared" si="0"/>
        <v>757</v>
      </c>
      <c r="X26" s="13">
        <f t="shared" si="1"/>
        <v>63.083333333333336</v>
      </c>
      <c r="Y26" s="36"/>
      <c r="Z26"/>
      <c r="AA26"/>
      <c r="AB26"/>
      <c r="AC26" s="21">
        <f t="shared" si="5"/>
        <v>2.1000000000000005</v>
      </c>
      <c r="AD26" s="21">
        <f t="shared" si="2"/>
        <v>7.4111971972585602</v>
      </c>
      <c r="AE26" s="21">
        <f t="shared" si="6"/>
        <v>1287.9210424269775</v>
      </c>
      <c r="AF26" s="21">
        <f t="shared" si="7"/>
        <v>2005.9477941176483</v>
      </c>
      <c r="AG26" s="21">
        <f t="shared" si="3"/>
        <v>-718.02675169067084</v>
      </c>
      <c r="AH26" s="37"/>
      <c r="AI26" s="37"/>
      <c r="AJ26" s="37"/>
      <c r="AK26" s="37"/>
      <c r="AL26" s="37"/>
    </row>
    <row r="27" spans="10:38" x14ac:dyDescent="0.25">
      <c r="J27" s="11">
        <f t="shared" si="4"/>
        <v>23</v>
      </c>
      <c r="K27" s="4">
        <v>43</v>
      </c>
      <c r="L27" s="4">
        <v>22</v>
      </c>
      <c r="M27" s="4">
        <v>17</v>
      </c>
      <c r="N27" s="4">
        <v>21</v>
      </c>
      <c r="O27" s="4">
        <v>89</v>
      </c>
      <c r="P27" s="4">
        <v>105</v>
      </c>
      <c r="Q27" s="4">
        <v>191</v>
      </c>
      <c r="R27" s="4">
        <v>471</v>
      </c>
      <c r="S27" s="4">
        <v>165</v>
      </c>
      <c r="T27" s="4">
        <v>426</v>
      </c>
      <c r="U27" s="4">
        <v>154</v>
      </c>
      <c r="V27" s="4">
        <v>72</v>
      </c>
      <c r="W27" s="21">
        <f t="shared" si="0"/>
        <v>1776</v>
      </c>
      <c r="X27" s="13">
        <f t="shared" si="1"/>
        <v>148</v>
      </c>
      <c r="Y27" s="36"/>
      <c r="Z27"/>
      <c r="AA27"/>
      <c r="AB27"/>
      <c r="AC27" s="21">
        <f t="shared" si="5"/>
        <v>2.2000000000000006</v>
      </c>
      <c r="AD27" s="21">
        <f t="shared" si="2"/>
        <v>7.7641113495089673</v>
      </c>
      <c r="AE27" s="21">
        <f t="shared" si="6"/>
        <v>1376.7513813845324</v>
      </c>
      <c r="AF27" s="21">
        <f t="shared" si="7"/>
        <v>2101.4691176470596</v>
      </c>
      <c r="AG27" s="21">
        <f t="shared" si="3"/>
        <v>-724.7177362625273</v>
      </c>
      <c r="AH27" s="37"/>
      <c r="AI27" s="37"/>
      <c r="AJ27" s="37"/>
      <c r="AK27" s="37"/>
      <c r="AL27" s="37"/>
    </row>
    <row r="28" spans="10:38" x14ac:dyDescent="0.25">
      <c r="J28" s="11">
        <f t="shared" si="4"/>
        <v>24</v>
      </c>
      <c r="K28" s="4">
        <v>32</v>
      </c>
      <c r="L28" s="4">
        <v>26</v>
      </c>
      <c r="M28" s="4">
        <v>36</v>
      </c>
      <c r="N28" s="4">
        <v>44</v>
      </c>
      <c r="O28" s="4">
        <v>23</v>
      </c>
      <c r="P28" s="4">
        <v>39</v>
      </c>
      <c r="Q28" s="4">
        <v>42</v>
      </c>
      <c r="R28" s="4">
        <v>96</v>
      </c>
      <c r="S28" s="4">
        <v>245</v>
      </c>
      <c r="T28" s="4">
        <v>211</v>
      </c>
      <c r="U28" s="4">
        <v>96</v>
      </c>
      <c r="V28" s="4">
        <v>46</v>
      </c>
      <c r="W28" s="21">
        <f t="shared" si="0"/>
        <v>936</v>
      </c>
      <c r="X28" s="13">
        <f t="shared" si="1"/>
        <v>78</v>
      </c>
      <c r="Y28" s="36"/>
      <c r="Z28"/>
      <c r="AA28"/>
      <c r="AB28"/>
      <c r="AC28" s="21">
        <f t="shared" si="5"/>
        <v>2.3000000000000007</v>
      </c>
      <c r="AD28" s="21">
        <f t="shared" si="2"/>
        <v>8.1170255017593753</v>
      </c>
      <c r="AE28" s="21">
        <f t="shared" si="6"/>
        <v>1466.4669226622675</v>
      </c>
      <c r="AF28" s="21">
        <f t="shared" si="7"/>
        <v>2196.9904411764719</v>
      </c>
      <c r="AG28" s="21">
        <f t="shared" si="3"/>
        <v>-730.5235185142044</v>
      </c>
      <c r="AH28" s="37"/>
      <c r="AI28" s="37"/>
      <c r="AJ28" s="37"/>
      <c r="AK28" s="37"/>
      <c r="AL28" s="37"/>
    </row>
    <row r="29" spans="10:38" x14ac:dyDescent="0.25">
      <c r="J29" s="11">
        <f>J28+1</f>
        <v>25</v>
      </c>
      <c r="K29" s="21">
        <v>23</v>
      </c>
      <c r="L29" s="21">
        <v>15</v>
      </c>
      <c r="M29" s="21">
        <v>11</v>
      </c>
      <c r="N29" s="21">
        <v>20</v>
      </c>
      <c r="O29" s="21">
        <v>148</v>
      </c>
      <c r="P29" s="21">
        <v>112</v>
      </c>
      <c r="Q29" s="21">
        <v>217</v>
      </c>
      <c r="R29" s="21">
        <v>279</v>
      </c>
      <c r="S29" s="21">
        <v>223</v>
      </c>
      <c r="T29" s="21">
        <v>218</v>
      </c>
      <c r="U29" s="21">
        <v>132</v>
      </c>
      <c r="V29" s="21">
        <v>75</v>
      </c>
      <c r="W29" s="21">
        <f t="shared" si="0"/>
        <v>1473</v>
      </c>
      <c r="X29" s="13">
        <f t="shared" si="1"/>
        <v>122.75</v>
      </c>
      <c r="Y29" s="36"/>
      <c r="Z29"/>
      <c r="AA29"/>
      <c r="AB29"/>
      <c r="AC29" s="21">
        <f t="shared" si="5"/>
        <v>2.4000000000000008</v>
      </c>
      <c r="AD29" s="21">
        <f t="shared" si="2"/>
        <v>8.4699396540097833</v>
      </c>
      <c r="AE29" s="21">
        <f t="shared" si="6"/>
        <v>1557.0095683737543</v>
      </c>
      <c r="AF29" s="21">
        <f t="shared" si="7"/>
        <v>2292.5117647058837</v>
      </c>
      <c r="AG29" s="21">
        <f t="shared" si="3"/>
        <v>-735.50219633212942</v>
      </c>
      <c r="AH29" s="37"/>
      <c r="AI29" s="37"/>
      <c r="AJ29" s="37"/>
      <c r="AK29" s="37"/>
      <c r="AL29" s="37"/>
    </row>
    <row r="30" spans="10:38" x14ac:dyDescent="0.25">
      <c r="J30" s="11">
        <f t="shared" si="4"/>
        <v>26</v>
      </c>
      <c r="K30" s="21">
        <v>37</v>
      </c>
      <c r="L30" s="21">
        <v>17</v>
      </c>
      <c r="M30" s="21">
        <v>22</v>
      </c>
      <c r="N30" s="21">
        <v>33</v>
      </c>
      <c r="O30" s="21">
        <v>32</v>
      </c>
      <c r="P30" s="21">
        <v>41</v>
      </c>
      <c r="Q30" s="21">
        <v>78</v>
      </c>
      <c r="R30" s="21">
        <v>111</v>
      </c>
      <c r="S30" s="21">
        <v>139</v>
      </c>
      <c r="T30" s="21">
        <v>95</v>
      </c>
      <c r="U30" s="21">
        <v>58</v>
      </c>
      <c r="V30" s="21">
        <v>54</v>
      </c>
      <c r="W30" s="21">
        <f t="shared" si="0"/>
        <v>717</v>
      </c>
      <c r="X30" s="13">
        <f t="shared" si="1"/>
        <v>59.75</v>
      </c>
      <c r="Y30" s="36"/>
      <c r="Z30"/>
      <c r="AA30"/>
      <c r="AB30"/>
      <c r="AC30" s="21">
        <f t="shared" si="5"/>
        <v>2.5000000000000009</v>
      </c>
      <c r="AD30" s="21">
        <f t="shared" si="2"/>
        <v>8.8228538062601913</v>
      </c>
      <c r="AE30" s="21">
        <f t="shared" si="6"/>
        <v>1648.3272878117862</v>
      </c>
      <c r="AF30" s="21">
        <f t="shared" si="7"/>
        <v>2388.0330882352955</v>
      </c>
      <c r="AG30" s="21">
        <f t="shared" si="3"/>
        <v>-739.70580042350934</v>
      </c>
      <c r="AH30" s="37"/>
      <c r="AI30" s="37"/>
      <c r="AJ30" s="37"/>
      <c r="AK30" s="37"/>
      <c r="AL30" s="37"/>
    </row>
    <row r="31" spans="10:38" x14ac:dyDescent="0.25">
      <c r="J31" s="11">
        <f t="shared" si="4"/>
        <v>27</v>
      </c>
      <c r="K31" s="21">
        <v>32</v>
      </c>
      <c r="L31" s="21">
        <v>19</v>
      </c>
      <c r="M31" s="21">
        <v>12</v>
      </c>
      <c r="N31" s="21">
        <v>16</v>
      </c>
      <c r="O31" s="21">
        <v>41</v>
      </c>
      <c r="P31" s="21">
        <v>139</v>
      </c>
      <c r="Q31" s="21">
        <v>86</v>
      </c>
      <c r="R31" s="21">
        <v>144</v>
      </c>
      <c r="S31" s="21">
        <v>127</v>
      </c>
      <c r="T31" s="21">
        <v>169</v>
      </c>
      <c r="U31" s="21">
        <v>90</v>
      </c>
      <c r="V31" s="21">
        <v>53</v>
      </c>
      <c r="W31" s="21">
        <f t="shared" si="0"/>
        <v>928</v>
      </c>
      <c r="X31" s="13">
        <f t="shared" si="1"/>
        <v>77.333333333333329</v>
      </c>
      <c r="Y31" s="36"/>
      <c r="Z31"/>
      <c r="AA31"/>
      <c r="AB31"/>
      <c r="AC31" s="21">
        <f t="shared" si="5"/>
        <v>2.600000000000001</v>
      </c>
      <c r="AD31" s="21">
        <f t="shared" si="2"/>
        <v>9.1757679585105993</v>
      </c>
      <c r="AE31" s="21">
        <f t="shared" si="6"/>
        <v>1740.3732687927852</v>
      </c>
      <c r="AF31" s="21">
        <f t="shared" si="7"/>
        <v>2483.5544117647078</v>
      </c>
      <c r="AG31" s="21">
        <f t="shared" si="3"/>
        <v>-743.18114297192255</v>
      </c>
      <c r="AH31" s="37"/>
      <c r="AI31" s="37"/>
      <c r="AJ31" s="37"/>
      <c r="AK31" s="37"/>
      <c r="AL31" s="37"/>
    </row>
    <row r="32" spans="10:38" x14ac:dyDescent="0.25">
      <c r="J32" s="11">
        <f t="shared" si="4"/>
        <v>28</v>
      </c>
      <c r="K32" s="21">
        <v>44</v>
      </c>
      <c r="L32" s="21">
        <v>28</v>
      </c>
      <c r="M32" s="21">
        <v>16</v>
      </c>
      <c r="N32" s="21">
        <v>15</v>
      </c>
      <c r="O32" s="21">
        <v>49</v>
      </c>
      <c r="P32" s="21">
        <v>46</v>
      </c>
      <c r="Q32" s="21">
        <v>60</v>
      </c>
      <c r="R32" s="21">
        <v>141</v>
      </c>
      <c r="S32" s="21">
        <v>163</v>
      </c>
      <c r="T32" s="21">
        <v>137</v>
      </c>
      <c r="U32" s="21">
        <v>105</v>
      </c>
      <c r="V32" s="21">
        <v>46</v>
      </c>
      <c r="W32" s="21">
        <f t="shared" si="0"/>
        <v>850</v>
      </c>
      <c r="X32" s="13">
        <f t="shared" si="1"/>
        <v>70.833333333333329</v>
      </c>
      <c r="Y32" s="36"/>
      <c r="Z32"/>
      <c r="AA32"/>
      <c r="AB32"/>
      <c r="AC32" s="21">
        <f t="shared" si="5"/>
        <v>2.7000000000000011</v>
      </c>
      <c r="AD32" s="21">
        <f t="shared" si="2"/>
        <v>9.5286821107610074</v>
      </c>
      <c r="AE32" s="21">
        <f t="shared" si="6"/>
        <v>1833.1052152976536</v>
      </c>
      <c r="AF32" s="21">
        <f t="shared" si="7"/>
        <v>2579.0757352941191</v>
      </c>
      <c r="AG32" s="21">
        <f t="shared" si="3"/>
        <v>-745.97051999646555</v>
      </c>
      <c r="AH32" s="37"/>
      <c r="AI32" s="37"/>
      <c r="AJ32" s="37"/>
      <c r="AK32" s="37"/>
      <c r="AL32" s="37"/>
    </row>
    <row r="33" spans="10:38" x14ac:dyDescent="0.25">
      <c r="J33" s="11">
        <f t="shared" si="4"/>
        <v>29</v>
      </c>
      <c r="K33" s="21">
        <v>17</v>
      </c>
      <c r="L33" s="21">
        <v>14</v>
      </c>
      <c r="M33" s="21">
        <v>12</v>
      </c>
      <c r="N33" s="21">
        <v>22</v>
      </c>
      <c r="O33" s="21">
        <v>26</v>
      </c>
      <c r="P33" s="21">
        <v>80</v>
      </c>
      <c r="Q33" s="21">
        <v>451</v>
      </c>
      <c r="R33" s="21">
        <v>271</v>
      </c>
      <c r="S33" s="21">
        <v>305</v>
      </c>
      <c r="T33" s="21">
        <v>421</v>
      </c>
      <c r="U33" s="21">
        <v>178</v>
      </c>
      <c r="V33" s="21">
        <v>91</v>
      </c>
      <c r="W33" s="21">
        <f t="shared" si="0"/>
        <v>1888</v>
      </c>
      <c r="X33" s="13">
        <f t="shared" si="1"/>
        <v>157.33333333333334</v>
      </c>
      <c r="Y33" s="36"/>
      <c r="Z33"/>
      <c r="AA33"/>
      <c r="AB33"/>
      <c r="AC33" s="21">
        <f t="shared" si="5"/>
        <v>2.8000000000000012</v>
      </c>
      <c r="AD33" s="21">
        <f t="shared" si="2"/>
        <v>9.8815962630114154</v>
      </c>
      <c r="AE33" s="21">
        <f t="shared" si="6"/>
        <v>1926.484761812615</v>
      </c>
      <c r="AF33" s="21">
        <f t="shared" si="7"/>
        <v>2674.5970588235314</v>
      </c>
      <c r="AG33" s="21">
        <f t="shared" si="3"/>
        <v>-748.11229701091634</v>
      </c>
      <c r="AH33" s="37"/>
      <c r="AI33" s="37"/>
      <c r="AJ33" s="37"/>
      <c r="AK33" s="37"/>
      <c r="AL33" s="37"/>
    </row>
    <row r="34" spans="10:38" x14ac:dyDescent="0.25">
      <c r="J34" s="11">
        <f t="shared" si="4"/>
        <v>30</v>
      </c>
      <c r="K34" s="4">
        <v>32</v>
      </c>
      <c r="L34" s="4">
        <v>15</v>
      </c>
      <c r="M34" s="4">
        <v>14</v>
      </c>
      <c r="N34" s="4">
        <v>16</v>
      </c>
      <c r="O34" s="4">
        <v>19</v>
      </c>
      <c r="P34" s="4">
        <v>22</v>
      </c>
      <c r="Q34" s="4">
        <v>28</v>
      </c>
      <c r="R34" s="4">
        <v>67</v>
      </c>
      <c r="S34" s="4">
        <v>152</v>
      </c>
      <c r="T34" s="4">
        <v>78</v>
      </c>
      <c r="U34" s="4">
        <v>62</v>
      </c>
      <c r="V34" s="4">
        <v>48</v>
      </c>
      <c r="W34" s="21">
        <f t="shared" si="0"/>
        <v>553</v>
      </c>
      <c r="X34" s="13">
        <f t="shared" si="1"/>
        <v>46.083333333333336</v>
      </c>
      <c r="Y34" s="36"/>
      <c r="Z34"/>
      <c r="AA34"/>
      <c r="AB34"/>
      <c r="AC34" s="21">
        <f t="shared" si="5"/>
        <v>2.9000000000000012</v>
      </c>
      <c r="AD34" s="21">
        <f t="shared" si="2"/>
        <v>10.234510415261822</v>
      </c>
      <c r="AE34" s="21">
        <f t="shared" si="6"/>
        <v>2020.4769815784834</v>
      </c>
      <c r="AF34" s="21">
        <f t="shared" si="7"/>
        <v>2770.1183823529432</v>
      </c>
      <c r="AG34" s="21">
        <f t="shared" si="3"/>
        <v>-749.64140077445973</v>
      </c>
      <c r="AH34" s="37"/>
      <c r="AI34" s="37"/>
      <c r="AJ34" s="37"/>
      <c r="AK34" s="37"/>
      <c r="AL34" s="37"/>
    </row>
    <row r="35" spans="10:38" x14ac:dyDescent="0.25">
      <c r="J35" s="11">
        <f t="shared" si="4"/>
        <v>31</v>
      </c>
      <c r="K35" s="4">
        <v>15</v>
      </c>
      <c r="L35" s="4">
        <v>14</v>
      </c>
      <c r="M35" s="4">
        <v>15</v>
      </c>
      <c r="N35" s="4">
        <v>12</v>
      </c>
      <c r="O35" s="4">
        <v>25</v>
      </c>
      <c r="P35" s="4">
        <v>44</v>
      </c>
      <c r="Q35" s="4">
        <v>68</v>
      </c>
      <c r="R35" s="4">
        <v>136</v>
      </c>
      <c r="S35" s="4">
        <v>212</v>
      </c>
      <c r="T35" s="4">
        <v>242</v>
      </c>
      <c r="U35" s="4">
        <v>152</v>
      </c>
      <c r="V35" s="4">
        <v>204</v>
      </c>
      <c r="W35" s="21">
        <f t="shared" si="0"/>
        <v>1139</v>
      </c>
      <c r="X35" s="13">
        <f t="shared" si="1"/>
        <v>94.916666666666671</v>
      </c>
      <c r="Y35" s="36"/>
      <c r="Z35"/>
      <c r="AA35"/>
      <c r="AB35"/>
      <c r="AC35" s="21">
        <f t="shared" si="5"/>
        <v>3.0000000000000013</v>
      </c>
      <c r="AD35" s="21">
        <f t="shared" si="2"/>
        <v>10.58742456751223</v>
      </c>
      <c r="AE35" s="21">
        <f t="shared" si="6"/>
        <v>2115.0499710231452</v>
      </c>
      <c r="AF35" s="21">
        <f t="shared" si="7"/>
        <v>2865.639705882355</v>
      </c>
      <c r="AG35" s="21">
        <f t="shared" si="3"/>
        <v>-750.58973485920978</v>
      </c>
      <c r="AH35" s="37"/>
      <c r="AI35" s="37"/>
      <c r="AJ35" s="37"/>
      <c r="AK35" s="37"/>
      <c r="AL35" s="37"/>
    </row>
    <row r="36" spans="10:38" x14ac:dyDescent="0.25">
      <c r="J36" s="11">
        <f t="shared" si="4"/>
        <v>32</v>
      </c>
      <c r="K36" s="4">
        <v>58</v>
      </c>
      <c r="L36" s="4">
        <v>22</v>
      </c>
      <c r="M36" s="4">
        <v>16</v>
      </c>
      <c r="N36" s="4">
        <v>15</v>
      </c>
      <c r="O36" s="4">
        <v>15</v>
      </c>
      <c r="P36" s="4">
        <v>15</v>
      </c>
      <c r="Q36" s="4">
        <v>20</v>
      </c>
      <c r="R36" s="4">
        <v>35</v>
      </c>
      <c r="S36" s="4">
        <v>52</v>
      </c>
      <c r="T36" s="4">
        <v>91</v>
      </c>
      <c r="U36" s="4">
        <v>20</v>
      </c>
      <c r="V36" s="4">
        <v>10</v>
      </c>
      <c r="W36" s="21">
        <f t="shared" si="0"/>
        <v>369</v>
      </c>
      <c r="X36" s="13">
        <f t="shared" si="1"/>
        <v>30.75</v>
      </c>
      <c r="Y36" s="36"/>
      <c r="Z36"/>
      <c r="AA36"/>
      <c r="AB36">
        <f>AC36*12</f>
        <v>37.200000000000017</v>
      </c>
      <c r="AC36" s="5">
        <f t="shared" si="5"/>
        <v>3.1000000000000014</v>
      </c>
      <c r="AD36" s="5">
        <f t="shared" si="2"/>
        <v>10.940338719762638</v>
      </c>
      <c r="AE36" s="5">
        <f t="shared" si="6"/>
        <v>2210.1744964652266</v>
      </c>
      <c r="AF36" s="5">
        <f t="shared" si="7"/>
        <v>2961.1610294117668</v>
      </c>
      <c r="AG36" s="5">
        <f t="shared" si="3"/>
        <v>-750.98653294654014</v>
      </c>
      <c r="AH36" s="37"/>
      <c r="AI36" s="37"/>
      <c r="AJ36" s="37"/>
      <c r="AK36" s="37"/>
      <c r="AL36" s="37"/>
    </row>
    <row r="37" spans="10:38" x14ac:dyDescent="0.25">
      <c r="J37" s="11">
        <f t="shared" si="4"/>
        <v>33</v>
      </c>
      <c r="K37" s="4">
        <v>7</v>
      </c>
      <c r="L37" s="4">
        <v>2</v>
      </c>
      <c r="M37" s="4">
        <v>1</v>
      </c>
      <c r="N37" s="4">
        <v>6</v>
      </c>
      <c r="O37" s="4">
        <v>80</v>
      </c>
      <c r="P37" s="4">
        <v>128</v>
      </c>
      <c r="Q37" s="4">
        <v>51</v>
      </c>
      <c r="R37" s="4">
        <v>222</v>
      </c>
      <c r="S37" s="4">
        <v>155</v>
      </c>
      <c r="T37" s="4">
        <v>342</v>
      </c>
      <c r="U37" s="4">
        <v>163</v>
      </c>
      <c r="V37" s="4">
        <v>73</v>
      </c>
      <c r="W37" s="21">
        <f t="shared" si="0"/>
        <v>1230</v>
      </c>
      <c r="X37" s="13">
        <f t="shared" si="1"/>
        <v>102.5</v>
      </c>
      <c r="Y37" s="36"/>
      <c r="Z37"/>
      <c r="AA37"/>
      <c r="AB37"/>
      <c r="AC37" s="21">
        <f t="shared" si="5"/>
        <v>3.2000000000000015</v>
      </c>
      <c r="AD37" s="21">
        <f t="shared" si="2"/>
        <v>11.293252872013046</v>
      </c>
      <c r="AE37" s="21">
        <f t="shared" si="6"/>
        <v>2305.8236920761592</v>
      </c>
      <c r="AF37" s="21">
        <f t="shared" si="7"/>
        <v>3056.6823529411786</v>
      </c>
      <c r="AG37" s="21">
        <f t="shared" si="3"/>
        <v>-750.85866086501937</v>
      </c>
      <c r="AH37" s="37"/>
      <c r="AI37" s="37"/>
      <c r="AJ37" s="37"/>
      <c r="AK37" s="37"/>
      <c r="AL37" s="37"/>
    </row>
    <row r="38" spans="10:38" x14ac:dyDescent="0.25">
      <c r="J38" s="11">
        <f t="shared" si="4"/>
        <v>34</v>
      </c>
      <c r="K38" s="4">
        <v>35</v>
      </c>
      <c r="L38" s="4">
        <v>20</v>
      </c>
      <c r="M38" s="4">
        <v>27</v>
      </c>
      <c r="N38" s="4">
        <v>42</v>
      </c>
      <c r="O38" s="4">
        <v>43</v>
      </c>
      <c r="P38" s="4">
        <v>84</v>
      </c>
      <c r="Q38" s="4">
        <v>178</v>
      </c>
      <c r="R38" s="4">
        <v>132</v>
      </c>
      <c r="S38" s="4">
        <v>197</v>
      </c>
      <c r="T38" s="4">
        <v>115</v>
      </c>
      <c r="U38" s="4">
        <v>75</v>
      </c>
      <c r="V38" s="4">
        <v>62</v>
      </c>
      <c r="W38" s="21">
        <f t="shared" si="0"/>
        <v>1010</v>
      </c>
      <c r="X38" s="13">
        <f t="shared" si="1"/>
        <v>84.166666666666671</v>
      </c>
      <c r="Y38" s="36"/>
      <c r="Z38"/>
      <c r="AA38"/>
      <c r="AB38"/>
      <c r="AC38" s="21">
        <f t="shared" si="5"/>
        <v>3.3000000000000016</v>
      </c>
      <c r="AD38" s="21">
        <f t="shared" ref="AD38:AD69" si="8">AC38*$AA$5</f>
        <v>11.646167024263454</v>
      </c>
      <c r="AE38" s="21">
        <f t="shared" ref="AE38:AE69" si="9">_xlfn.GAMMA.INV($AA$4,AD38,$AA$6)</f>
        <v>2401.9728003131063</v>
      </c>
      <c r="AF38" s="21">
        <f t="shared" ref="AF38:AF69" si="10">AC38*$AA$7*12</f>
        <v>3152.2036764705908</v>
      </c>
      <c r="AG38" s="21">
        <f t="shared" ref="AG38:AG69" si="11">AE38-AF38</f>
        <v>-750.23087615748454</v>
      </c>
      <c r="AH38" s="37"/>
      <c r="AI38" s="37"/>
      <c r="AJ38" s="37"/>
      <c r="AK38" s="37"/>
      <c r="AL38" s="37"/>
    </row>
    <row r="39" spans="10:38" x14ac:dyDescent="0.25"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W39" s="17" t="s">
        <v>21</v>
      </c>
      <c r="X39" s="18">
        <f>AVERAGE(X5:X38)</f>
        <v>106.13480392156865</v>
      </c>
      <c r="Z39"/>
      <c r="AA39"/>
      <c r="AB39"/>
      <c r="AC39" s="21">
        <f t="shared" ref="AC39:AC70" si="12">AC38+0.1</f>
        <v>3.4000000000000017</v>
      </c>
      <c r="AD39" s="21">
        <f t="shared" si="8"/>
        <v>11.999081176513862</v>
      </c>
      <c r="AE39" s="21">
        <f t="shared" si="9"/>
        <v>2498.5989477583744</v>
      </c>
      <c r="AF39" s="21">
        <f t="shared" si="10"/>
        <v>3247.7250000000022</v>
      </c>
      <c r="AG39" s="21">
        <f t="shared" si="11"/>
        <v>-749.1260522416278</v>
      </c>
    </row>
    <row r="40" spans="10:38" x14ac:dyDescent="0.25">
      <c r="Z40"/>
      <c r="AA40"/>
      <c r="AB40"/>
      <c r="AC40" s="21">
        <f t="shared" si="12"/>
        <v>3.5000000000000018</v>
      </c>
      <c r="AD40" s="21">
        <f t="shared" si="8"/>
        <v>12.35199532876427</v>
      </c>
      <c r="AE40" s="21">
        <f t="shared" si="9"/>
        <v>2595.6809506463592</v>
      </c>
      <c r="AF40" s="21">
        <f t="shared" si="10"/>
        <v>3343.2463235294144</v>
      </c>
      <c r="AG40" s="21">
        <f t="shared" si="11"/>
        <v>-747.56537288305526</v>
      </c>
    </row>
    <row r="41" spans="10:38" x14ac:dyDescent="0.25">
      <c r="Z41"/>
      <c r="AA41"/>
      <c r="AB41"/>
      <c r="AC41" s="21">
        <f t="shared" si="12"/>
        <v>3.6000000000000019</v>
      </c>
      <c r="AD41" s="21">
        <f t="shared" si="8"/>
        <v>12.704909481014678</v>
      </c>
      <c r="AE41" s="21">
        <f t="shared" si="9"/>
        <v>2693.1991454177678</v>
      </c>
      <c r="AF41" s="21">
        <f t="shared" si="10"/>
        <v>3438.7676470588262</v>
      </c>
      <c r="AG41" s="21">
        <f t="shared" si="11"/>
        <v>-745.56850164105845</v>
      </c>
    </row>
    <row r="42" spans="10:38" x14ac:dyDescent="0.25">
      <c r="U42" s="23" t="s">
        <v>12</v>
      </c>
      <c r="V42" s="23" t="s">
        <v>27</v>
      </c>
      <c r="W42" s="23" t="s">
        <v>29</v>
      </c>
      <c r="Z42"/>
      <c r="AA42"/>
      <c r="AB42"/>
      <c r="AC42" s="21">
        <f t="shared" si="12"/>
        <v>3.700000000000002</v>
      </c>
      <c r="AD42" s="21">
        <f t="shared" si="8"/>
        <v>13.057823633265086</v>
      </c>
      <c r="AE42" s="21">
        <f t="shared" si="9"/>
        <v>2791.1352404800587</v>
      </c>
      <c r="AF42" s="21">
        <f t="shared" si="10"/>
        <v>3534.288970588238</v>
      </c>
      <c r="AG42" s="21">
        <f t="shared" si="11"/>
        <v>-743.15373010817939</v>
      </c>
    </row>
    <row r="43" spans="10:38" x14ac:dyDescent="0.25">
      <c r="U43" s="23">
        <v>1</v>
      </c>
      <c r="V43" s="21">
        <f>W5</f>
        <v>1553</v>
      </c>
      <c r="W43" s="21">
        <f>LN(V43)</f>
        <v>7.3479438231486869</v>
      </c>
      <c r="Z43"/>
      <c r="AA43"/>
      <c r="AB43"/>
      <c r="AC43" s="21">
        <f t="shared" si="12"/>
        <v>3.800000000000002</v>
      </c>
      <c r="AD43" s="21">
        <f t="shared" si="8"/>
        <v>13.410737785515494</v>
      </c>
      <c r="AE43" s="21">
        <f t="shared" si="9"/>
        <v>2889.4721860228583</v>
      </c>
      <c r="AF43" s="21">
        <f t="shared" si="10"/>
        <v>3629.8102941176503</v>
      </c>
      <c r="AG43" s="21">
        <f t="shared" si="11"/>
        <v>-740.33810809479201</v>
      </c>
    </row>
    <row r="44" spans="10:38" x14ac:dyDescent="0.25">
      <c r="U44" s="23">
        <v>2</v>
      </c>
      <c r="V44" s="21">
        <f t="shared" ref="V44:V76" si="13">W6</f>
        <v>650</v>
      </c>
      <c r="W44" s="21">
        <f t="shared" ref="W44:W75" si="14">LN(V44)</f>
        <v>6.4769723628896827</v>
      </c>
      <c r="Z44"/>
      <c r="AA44"/>
      <c r="AB44"/>
      <c r="AC44" s="21">
        <f t="shared" si="12"/>
        <v>3.9000000000000021</v>
      </c>
      <c r="AD44" s="21">
        <f t="shared" si="8"/>
        <v>13.763651937765902</v>
      </c>
      <c r="AE44" s="21">
        <f t="shared" si="9"/>
        <v>2988.1940592751603</v>
      </c>
      <c r="AF44" s="21">
        <f t="shared" si="10"/>
        <v>3725.3316176470616</v>
      </c>
      <c r="AG44" s="21">
        <f t="shared" si="11"/>
        <v>-737.13755837190138</v>
      </c>
    </row>
    <row r="45" spans="10:38" x14ac:dyDescent="0.25">
      <c r="U45" s="23">
        <v>3</v>
      </c>
      <c r="V45" s="21">
        <f t="shared" si="13"/>
        <v>413</v>
      </c>
      <c r="W45" s="21">
        <f t="shared" si="14"/>
        <v>6.0234475929610332</v>
      </c>
      <c r="Z45"/>
      <c r="AA45"/>
      <c r="AB45"/>
      <c r="AC45" s="21">
        <f t="shared" si="12"/>
        <v>4.0000000000000018</v>
      </c>
      <c r="AD45" s="21">
        <f t="shared" si="8"/>
        <v>14.116566090016308</v>
      </c>
      <c r="AE45" s="21">
        <f t="shared" si="9"/>
        <v>3087.2859630260914</v>
      </c>
      <c r="AF45" s="21">
        <f t="shared" si="10"/>
        <v>3820.852941176473</v>
      </c>
      <c r="AG45" s="21">
        <f t="shared" si="11"/>
        <v>-733.5669781503816</v>
      </c>
    </row>
    <row r="46" spans="10:38" x14ac:dyDescent="0.25">
      <c r="U46" s="23">
        <v>4</v>
      </c>
      <c r="V46" s="21">
        <f t="shared" si="13"/>
        <v>2266</v>
      </c>
      <c r="W46" s="21">
        <f t="shared" si="14"/>
        <v>7.7257714415879519</v>
      </c>
      <c r="Z46"/>
      <c r="AA46"/>
      <c r="AB46"/>
      <c r="AC46" s="21">
        <f t="shared" si="12"/>
        <v>4.1000000000000014</v>
      </c>
      <c r="AD46" s="21">
        <f t="shared" si="8"/>
        <v>14.469480242266714</v>
      </c>
      <c r="AE46" s="21">
        <f t="shared" si="9"/>
        <v>3186.7339355845597</v>
      </c>
      <c r="AF46" s="21">
        <f t="shared" si="10"/>
        <v>3916.3742647058853</v>
      </c>
      <c r="AG46" s="21">
        <f t="shared" si="11"/>
        <v>-729.64032912132552</v>
      </c>
    </row>
    <row r="47" spans="10:38" x14ac:dyDescent="0.25">
      <c r="U47" s="23">
        <v>5</v>
      </c>
      <c r="V47" s="21">
        <f t="shared" si="13"/>
        <v>509</v>
      </c>
      <c r="W47" s="21">
        <f t="shared" si="14"/>
        <v>6.2324480165505225</v>
      </c>
      <c r="Z47"/>
      <c r="AA47"/>
      <c r="AB47"/>
      <c r="AC47" s="21">
        <f t="shared" si="12"/>
        <v>4.2000000000000011</v>
      </c>
      <c r="AD47" s="21">
        <f t="shared" si="8"/>
        <v>14.82239439451712</v>
      </c>
      <c r="AE47" s="21">
        <f t="shared" si="9"/>
        <v>3286.5248706422144</v>
      </c>
      <c r="AF47" s="21">
        <f t="shared" si="10"/>
        <v>4011.8955882352966</v>
      </c>
      <c r="AG47" s="21">
        <f t="shared" si="11"/>
        <v>-725.37071759308219</v>
      </c>
    </row>
    <row r="48" spans="10:38" x14ac:dyDescent="0.25">
      <c r="U48" s="23">
        <v>6</v>
      </c>
      <c r="V48" s="21">
        <f t="shared" si="13"/>
        <v>710</v>
      </c>
      <c r="W48" s="21">
        <f t="shared" si="14"/>
        <v>6.5652649700353614</v>
      </c>
      <c r="Z48"/>
      <c r="AA48"/>
      <c r="AB48"/>
      <c r="AC48" s="21">
        <f t="shared" si="12"/>
        <v>4.3000000000000007</v>
      </c>
      <c r="AD48" s="21">
        <f t="shared" si="8"/>
        <v>15.175308546767527</v>
      </c>
      <c r="AE48" s="21">
        <f t="shared" si="9"/>
        <v>3386.6464457416714</v>
      </c>
      <c r="AF48" s="21">
        <f t="shared" si="10"/>
        <v>4107.4169117647079</v>
      </c>
      <c r="AG48" s="21">
        <f t="shared" si="11"/>
        <v>-720.77046602303653</v>
      </c>
    </row>
    <row r="49" spans="21:33" x14ac:dyDescent="0.25">
      <c r="U49" s="23">
        <v>7</v>
      </c>
      <c r="V49" s="21">
        <f t="shared" si="13"/>
        <v>1634</v>
      </c>
      <c r="W49" s="21">
        <f t="shared" si="14"/>
        <v>7.3987862754199485</v>
      </c>
      <c r="Z49"/>
      <c r="AA49"/>
      <c r="AB49"/>
      <c r="AC49" s="21">
        <f t="shared" si="12"/>
        <v>4.4000000000000004</v>
      </c>
      <c r="AD49" s="21">
        <f t="shared" si="8"/>
        <v>15.528222699017933</v>
      </c>
      <c r="AE49" s="21">
        <f t="shared" si="9"/>
        <v>3487.0870582481298</v>
      </c>
      <c r="AF49" s="21">
        <f t="shared" si="10"/>
        <v>4202.9382352941193</v>
      </c>
      <c r="AG49" s="21">
        <f t="shared" si="11"/>
        <v>-715.85117704598952</v>
      </c>
    </row>
    <row r="50" spans="21:33" x14ac:dyDescent="0.25">
      <c r="U50" s="23">
        <v>8</v>
      </c>
      <c r="V50" s="21">
        <f t="shared" si="13"/>
        <v>1107</v>
      </c>
      <c r="W50" s="21">
        <f t="shared" si="14"/>
        <v>7.0094089327086371</v>
      </c>
      <c r="Z50"/>
      <c r="AA50"/>
      <c r="AB50"/>
      <c r="AC50" s="21">
        <f t="shared" si="12"/>
        <v>4.5</v>
      </c>
      <c r="AD50" s="21">
        <f t="shared" si="8"/>
        <v>15.881136851268339</v>
      </c>
      <c r="AE50" s="21">
        <f t="shared" si="9"/>
        <v>3587.8357678852813</v>
      </c>
      <c r="AF50" s="21">
        <f t="shared" si="10"/>
        <v>4298.4595588235306</v>
      </c>
      <c r="AG50" s="21">
        <f t="shared" si="11"/>
        <v>-710.62379093824939</v>
      </c>
    </row>
    <row r="51" spans="21:33" x14ac:dyDescent="0.25">
      <c r="U51" s="23">
        <v>9</v>
      </c>
      <c r="V51" s="21">
        <f t="shared" si="13"/>
        <v>401</v>
      </c>
      <c r="W51" s="21">
        <f t="shared" si="14"/>
        <v>5.9939614273065693</v>
      </c>
      <c r="Z51"/>
      <c r="AA51"/>
      <c r="AB51"/>
      <c r="AC51" s="21">
        <f t="shared" si="12"/>
        <v>4.5999999999999996</v>
      </c>
      <c r="AD51" s="21">
        <f t="shared" si="8"/>
        <v>16.234051003518744</v>
      </c>
      <c r="AE51" s="21">
        <f t="shared" si="9"/>
        <v>3688.8822450320918</v>
      </c>
      <c r="AF51" s="21">
        <f t="shared" si="10"/>
        <v>4393.980882352942</v>
      </c>
      <c r="AG51" s="21">
        <f t="shared" si="11"/>
        <v>-705.09863732085023</v>
      </c>
    </row>
    <row r="52" spans="21:33" x14ac:dyDescent="0.25">
      <c r="U52" s="23">
        <v>10</v>
      </c>
      <c r="V52" s="21">
        <f t="shared" si="13"/>
        <v>685</v>
      </c>
      <c r="W52" s="21">
        <f t="shared" si="14"/>
        <v>6.5294188382622256</v>
      </c>
      <c r="Z52"/>
      <c r="AA52"/>
      <c r="AB52"/>
      <c r="AC52" s="21">
        <f t="shared" si="12"/>
        <v>4.6999999999999993</v>
      </c>
      <c r="AD52" s="21">
        <f t="shared" si="8"/>
        <v>16.58696515576915</v>
      </c>
      <c r="AE52" s="21">
        <f t="shared" si="9"/>
        <v>3790.216724090631</v>
      </c>
      <c r="AF52" s="21">
        <f t="shared" si="10"/>
        <v>4489.5022058823542</v>
      </c>
      <c r="AG52" s="21">
        <f t="shared" si="11"/>
        <v>-699.28548179172321</v>
      </c>
    </row>
    <row r="53" spans="21:33" x14ac:dyDescent="0.25">
      <c r="U53" s="23">
        <v>11</v>
      </c>
      <c r="V53" s="21">
        <f t="shared" si="13"/>
        <v>1548</v>
      </c>
      <c r="W53" s="21">
        <f t="shared" si="14"/>
        <v>7.3447190541496727</v>
      </c>
      <c r="Z53"/>
      <c r="AA53"/>
      <c r="AB53"/>
      <c r="AC53" s="21">
        <f t="shared" si="12"/>
        <v>4.7999999999999989</v>
      </c>
      <c r="AD53" s="21">
        <f t="shared" si="8"/>
        <v>16.939879308019556</v>
      </c>
      <c r="AE53" s="21">
        <f t="shared" si="9"/>
        <v>3891.829961330533</v>
      </c>
      <c r="AF53" s="21">
        <f t="shared" si="10"/>
        <v>4585.0235294117647</v>
      </c>
      <c r="AG53" s="21">
        <f t="shared" si="11"/>
        <v>-693.19356808123166</v>
      </c>
    </row>
    <row r="54" spans="21:33" x14ac:dyDescent="0.25">
      <c r="U54" s="23">
        <v>12</v>
      </c>
      <c r="V54" s="21">
        <f t="shared" si="13"/>
        <v>1578</v>
      </c>
      <c r="W54" s="21">
        <f t="shared" si="14"/>
        <v>7.3639135014058192</v>
      </c>
      <c r="Z54"/>
      <c r="AA54"/>
      <c r="AB54"/>
      <c r="AC54" s="21">
        <f t="shared" si="12"/>
        <v>4.8999999999999986</v>
      </c>
      <c r="AD54" s="21">
        <f t="shared" si="8"/>
        <v>17.292793460269962</v>
      </c>
      <c r="AE54" s="21">
        <f t="shared" si="9"/>
        <v>3993.7131966962806</v>
      </c>
      <c r="AF54" s="21">
        <f t="shared" si="10"/>
        <v>4680.5448529411769</v>
      </c>
      <c r="AG54" s="21">
        <f t="shared" si="11"/>
        <v>-686.83165624489629</v>
      </c>
    </row>
    <row r="55" spans="21:33" x14ac:dyDescent="0.25">
      <c r="U55" s="23">
        <v>13</v>
      </c>
      <c r="V55" s="21">
        <f t="shared" si="13"/>
        <v>1012</v>
      </c>
      <c r="W55" s="21">
        <f t="shared" si="14"/>
        <v>6.9196838498474111</v>
      </c>
      <c r="Z55"/>
      <c r="AA55"/>
      <c r="AB55"/>
      <c r="AC55" s="21">
        <f t="shared" si="12"/>
        <v>4.9999999999999982</v>
      </c>
      <c r="AD55" s="21">
        <f t="shared" si="8"/>
        <v>17.645707612520368</v>
      </c>
      <c r="AE55" s="21">
        <f t="shared" si="9"/>
        <v>4095.8581191316644</v>
      </c>
      <c r="AF55" s="21">
        <f t="shared" si="10"/>
        <v>4776.0661764705874</v>
      </c>
      <c r="AG55" s="21">
        <f t="shared" si="11"/>
        <v>-680.20805733892303</v>
      </c>
    </row>
    <row r="56" spans="21:33" x14ac:dyDescent="0.25">
      <c r="U56" s="23">
        <v>14</v>
      </c>
      <c r="V56" s="21">
        <f t="shared" si="13"/>
        <v>1151</v>
      </c>
      <c r="W56" s="21">
        <f t="shared" si="14"/>
        <v>7.0483864087218828</v>
      </c>
      <c r="Z56"/>
      <c r="AA56"/>
      <c r="AB56"/>
      <c r="AC56" s="21">
        <f t="shared" si="12"/>
        <v>5.0999999999999979</v>
      </c>
      <c r="AD56" s="21">
        <f t="shared" si="8"/>
        <v>17.998621764770775</v>
      </c>
      <c r="AE56" s="21">
        <f t="shared" si="9"/>
        <v>4198.2568350338252</v>
      </c>
      <c r="AF56" s="21">
        <f t="shared" si="10"/>
        <v>4871.5874999999996</v>
      </c>
      <c r="AG56" s="21">
        <f t="shared" si="11"/>
        <v>-673.33066496617448</v>
      </c>
    </row>
    <row r="57" spans="21:33" x14ac:dyDescent="0.25">
      <c r="U57" s="23">
        <v>15</v>
      </c>
      <c r="V57" s="21">
        <f t="shared" si="13"/>
        <v>1190</v>
      </c>
      <c r="W57" s="21">
        <f t="shared" si="14"/>
        <v>7.0817085861055746</v>
      </c>
      <c r="Z57"/>
      <c r="AA57"/>
      <c r="AB57"/>
      <c r="AC57" s="21">
        <f t="shared" si="12"/>
        <v>5.1999999999999975</v>
      </c>
      <c r="AD57" s="21">
        <f t="shared" si="8"/>
        <v>18.351535917021181</v>
      </c>
      <c r="AE57" s="21">
        <f t="shared" si="9"/>
        <v>4300.9018394986606</v>
      </c>
      <c r="AF57" s="21">
        <f t="shared" si="10"/>
        <v>4967.1088235294101</v>
      </c>
      <c r="AG57" s="21">
        <f t="shared" si="11"/>
        <v>-666.20698403074948</v>
      </c>
    </row>
    <row r="58" spans="21:33" x14ac:dyDescent="0.25">
      <c r="U58" s="23">
        <v>16</v>
      </c>
      <c r="V58" s="21">
        <f t="shared" si="13"/>
        <v>1690</v>
      </c>
      <c r="W58" s="21">
        <f t="shared" si="14"/>
        <v>7.4324838079171194</v>
      </c>
      <c r="Z58"/>
      <c r="AA58"/>
      <c r="AB58"/>
      <c r="AC58" s="21">
        <f t="shared" si="12"/>
        <v>5.2999999999999972</v>
      </c>
      <c r="AD58" s="21">
        <f t="shared" si="8"/>
        <v>18.704450069271587</v>
      </c>
      <c r="AE58" s="21">
        <f t="shared" si="9"/>
        <v>4403.7859900617887</v>
      </c>
      <c r="AF58" s="21">
        <f t="shared" si="10"/>
        <v>5062.6301470588223</v>
      </c>
      <c r="AG58" s="21">
        <f t="shared" si="11"/>
        <v>-658.84415699703368</v>
      </c>
    </row>
    <row r="59" spans="21:33" x14ac:dyDescent="0.25">
      <c r="U59" s="23">
        <v>17</v>
      </c>
      <c r="V59" s="21">
        <f t="shared" si="13"/>
        <v>2610</v>
      </c>
      <c r="W59" s="21">
        <f t="shared" si="14"/>
        <v>7.8671055003167387</v>
      </c>
      <c r="Z59"/>
      <c r="AA59"/>
      <c r="AB59"/>
      <c r="AC59" s="21">
        <f t="shared" si="12"/>
        <v>5.3999999999999968</v>
      </c>
      <c r="AD59" s="21">
        <f t="shared" si="8"/>
        <v>19.057364221521993</v>
      </c>
      <c r="AE59" s="21">
        <f t="shared" si="9"/>
        <v>4506.9024826755294</v>
      </c>
      <c r="AF59" s="21">
        <f t="shared" si="10"/>
        <v>5158.1514705882337</v>
      </c>
      <c r="AG59" s="21">
        <f t="shared" si="11"/>
        <v>-651.24898791270425</v>
      </c>
    </row>
    <row r="60" spans="21:33" x14ac:dyDescent="0.25">
      <c r="U60" s="23">
        <v>18</v>
      </c>
      <c r="V60" s="21">
        <f t="shared" si="13"/>
        <v>1613</v>
      </c>
      <c r="W60" s="21">
        <f t="shared" si="14"/>
        <v>7.3858510781252091</v>
      </c>
      <c r="Z60"/>
      <c r="AA60"/>
      <c r="AB60"/>
      <c r="AC60" s="21">
        <f t="shared" si="12"/>
        <v>5.4999999999999964</v>
      </c>
      <c r="AD60" s="21">
        <f t="shared" si="8"/>
        <v>19.4102783737724</v>
      </c>
      <c r="AE60" s="21">
        <f t="shared" si="9"/>
        <v>4610.2448296936682</v>
      </c>
      <c r="AF60" s="21">
        <f t="shared" si="10"/>
        <v>5253.672794117645</v>
      </c>
      <c r="AG60" s="21">
        <f t="shared" si="11"/>
        <v>-643.42796442397685</v>
      </c>
    </row>
    <row r="61" spans="21:33" x14ac:dyDescent="0.25">
      <c r="U61" s="23">
        <v>19</v>
      </c>
      <c r="V61" s="21">
        <f t="shared" si="13"/>
        <v>1113</v>
      </c>
      <c r="W61" s="21">
        <f t="shared" si="14"/>
        <v>7.014814351275545</v>
      </c>
      <c r="Z61"/>
      <c r="AA61"/>
      <c r="AB61"/>
      <c r="AC61" s="21">
        <f t="shared" si="12"/>
        <v>5.5999999999999961</v>
      </c>
      <c r="AD61" s="21">
        <f t="shared" si="8"/>
        <v>19.763192526022806</v>
      </c>
      <c r="AE61" s="21">
        <f t="shared" si="9"/>
        <v>4713.8068396627878</v>
      </c>
      <c r="AF61" s="21">
        <f t="shared" si="10"/>
        <v>5349.1941176470564</v>
      </c>
      <c r="AG61" s="21">
        <f t="shared" si="11"/>
        <v>-635.38727798426862</v>
      </c>
    </row>
    <row r="62" spans="21:33" x14ac:dyDescent="0.25">
      <c r="U62" s="23">
        <v>20</v>
      </c>
      <c r="V62" s="21">
        <f t="shared" si="13"/>
        <v>2410</v>
      </c>
      <c r="W62" s="21">
        <f t="shared" si="14"/>
        <v>7.7873820264847007</v>
      </c>
      <c r="Z62"/>
      <c r="AA62"/>
      <c r="AB62"/>
      <c r="AC62" s="21">
        <f t="shared" si="12"/>
        <v>5.6999999999999957</v>
      </c>
      <c r="AD62" s="21">
        <f t="shared" si="8"/>
        <v>20.116106678273212</v>
      </c>
      <c r="AE62" s="21">
        <f t="shared" si="9"/>
        <v>4817.5825987423068</v>
      </c>
      <c r="AF62" s="21">
        <f t="shared" si="10"/>
        <v>5444.7154411764677</v>
      </c>
      <c r="AG62" s="21">
        <f t="shared" si="11"/>
        <v>-627.13284243416092</v>
      </c>
    </row>
    <row r="63" spans="21:33" x14ac:dyDescent="0.25">
      <c r="U63" s="23">
        <v>21</v>
      </c>
      <c r="V63" s="21">
        <f t="shared" si="13"/>
        <v>3834</v>
      </c>
      <c r="W63" s="21">
        <f t="shared" si="14"/>
        <v>8.2516639236055891</v>
      </c>
      <c r="Z63"/>
      <c r="AA63"/>
      <c r="AB63"/>
      <c r="AC63" s="21">
        <f t="shared" si="12"/>
        <v>5.7999999999999954</v>
      </c>
      <c r="AD63" s="21">
        <f t="shared" si="8"/>
        <v>20.469020830523618</v>
      </c>
      <c r="AE63" s="21">
        <f t="shared" si="9"/>
        <v>4921.5664535957731</v>
      </c>
      <c r="AF63" s="21">
        <f t="shared" si="10"/>
        <v>5540.2367647058791</v>
      </c>
      <c r="AG63" s="21">
        <f t="shared" si="11"/>
        <v>-618.67031111010601</v>
      </c>
    </row>
    <row r="64" spans="21:33" x14ac:dyDescent="0.25">
      <c r="U64" s="23">
        <v>22</v>
      </c>
      <c r="V64" s="21">
        <f t="shared" si="13"/>
        <v>757</v>
      </c>
      <c r="W64" s="21">
        <f t="shared" si="14"/>
        <v>6.6293632534374485</v>
      </c>
      <c r="Z64"/>
      <c r="AA64"/>
      <c r="AB64"/>
      <c r="AC64" s="21">
        <f t="shared" si="12"/>
        <v>5.899999999999995</v>
      </c>
      <c r="AD64" s="21">
        <f t="shared" si="8"/>
        <v>20.821934982774025</v>
      </c>
      <c r="AE64" s="21">
        <f t="shared" si="9"/>
        <v>5025.7529956134804</v>
      </c>
      <c r="AF64" s="21">
        <f t="shared" si="10"/>
        <v>5635.7580882352904</v>
      </c>
      <c r="AG64" s="21">
        <f t="shared" si="11"/>
        <v>-610.00509262181004</v>
      </c>
    </row>
    <row r="65" spans="21:33" x14ac:dyDescent="0.25">
      <c r="U65" s="23">
        <v>23</v>
      </c>
      <c r="V65" s="21">
        <f t="shared" si="13"/>
        <v>1776</v>
      </c>
      <c r="W65" s="21">
        <f t="shared" si="14"/>
        <v>7.4821189235521155</v>
      </c>
      <c r="Z65"/>
      <c r="AA65"/>
      <c r="AB65"/>
      <c r="AC65" s="21">
        <f t="shared" si="12"/>
        <v>5.9999999999999947</v>
      </c>
      <c r="AD65" s="21">
        <f t="shared" si="8"/>
        <v>21.174849135024431</v>
      </c>
      <c r="AE65" s="21">
        <f t="shared" si="9"/>
        <v>5130.1370463420863</v>
      </c>
      <c r="AF65" s="21">
        <f t="shared" si="10"/>
        <v>5731.2794117647027</v>
      </c>
      <c r="AG65" s="21">
        <f t="shared" si="11"/>
        <v>-601.14236542261642</v>
      </c>
    </row>
    <row r="66" spans="21:33" x14ac:dyDescent="0.25">
      <c r="U66" s="23">
        <v>24</v>
      </c>
      <c r="V66" s="21">
        <f t="shared" si="13"/>
        <v>936</v>
      </c>
      <c r="W66" s="21">
        <f t="shared" si="14"/>
        <v>6.8416154764775916</v>
      </c>
      <c r="Z66"/>
      <c r="AA66"/>
      <c r="AB66"/>
      <c r="AC66" s="21">
        <f t="shared" si="12"/>
        <v>6.0999999999999943</v>
      </c>
      <c r="AD66" s="21">
        <f t="shared" si="8"/>
        <v>21.527763287274837</v>
      </c>
      <c r="AE66" s="21">
        <f t="shared" si="9"/>
        <v>5234.7136440102822</v>
      </c>
      <c r="AF66" s="21">
        <f t="shared" si="10"/>
        <v>5826.800735294114</v>
      </c>
      <c r="AG66" s="21">
        <f t="shared" si="11"/>
        <v>-592.0870912838318</v>
      </c>
    </row>
    <row r="67" spans="21:33" x14ac:dyDescent="0.25">
      <c r="U67" s="23">
        <v>25</v>
      </c>
      <c r="V67" s="21">
        <f t="shared" si="13"/>
        <v>1473</v>
      </c>
      <c r="W67" s="21">
        <f t="shared" si="14"/>
        <v>7.2950564164626304</v>
      </c>
      <c r="Z67"/>
      <c r="AA67"/>
      <c r="AB67"/>
      <c r="AC67" s="21">
        <f t="shared" si="12"/>
        <v>6.199999999999994</v>
      </c>
      <c r="AD67" s="21">
        <f t="shared" si="8"/>
        <v>21.880677439525243</v>
      </c>
      <c r="AE67" s="21">
        <f t="shared" si="9"/>
        <v>5339.4780310514643</v>
      </c>
      <c r="AF67" s="21">
        <f t="shared" si="10"/>
        <v>5922.3220588235254</v>
      </c>
      <c r="AG67" s="21">
        <f t="shared" si="11"/>
        <v>-582.84402777206105</v>
      </c>
    </row>
    <row r="68" spans="21:33" x14ac:dyDescent="0.25">
      <c r="U68" s="23">
        <v>26</v>
      </c>
      <c r="V68" s="21">
        <f t="shared" si="13"/>
        <v>717</v>
      </c>
      <c r="W68" s="21">
        <f t="shared" si="14"/>
        <v>6.5750758405996201</v>
      </c>
      <c r="Z68"/>
      <c r="AA68"/>
      <c r="AB68"/>
      <c r="AC68" s="21">
        <f t="shared" si="12"/>
        <v>6.2999999999999936</v>
      </c>
      <c r="AD68" s="21">
        <f t="shared" si="8"/>
        <v>22.233591591775649</v>
      </c>
      <c r="AE68" s="21">
        <f t="shared" si="9"/>
        <v>5444.4256425347448</v>
      </c>
      <c r="AF68" s="21">
        <f t="shared" si="10"/>
        <v>6017.8433823529367</v>
      </c>
      <c r="AG68" s="21">
        <f t="shared" si="11"/>
        <v>-573.41773981819188</v>
      </c>
    </row>
    <row r="69" spans="21:33" x14ac:dyDescent="0.25">
      <c r="U69" s="23">
        <v>27</v>
      </c>
      <c r="V69" s="21">
        <f t="shared" si="13"/>
        <v>928</v>
      </c>
      <c r="W69" s="21">
        <f t="shared" si="14"/>
        <v>6.8330317327862007</v>
      </c>
      <c r="Z69"/>
      <c r="AA69"/>
      <c r="AB69"/>
      <c r="AC69" s="21">
        <f t="shared" si="12"/>
        <v>6.3999999999999932</v>
      </c>
      <c r="AD69" s="21">
        <f t="shared" si="8"/>
        <v>22.586505744026056</v>
      </c>
      <c r="AE69" s="21">
        <f t="shared" si="9"/>
        <v>5549.5520954248113</v>
      </c>
      <c r="AF69" s="21">
        <f t="shared" si="10"/>
        <v>6113.3647058823481</v>
      </c>
      <c r="AG69" s="21">
        <f t="shared" si="11"/>
        <v>-563.81261045753672</v>
      </c>
    </row>
    <row r="70" spans="21:33" x14ac:dyDescent="0.25">
      <c r="U70" s="23">
        <v>28</v>
      </c>
      <c r="V70" s="21">
        <f t="shared" si="13"/>
        <v>850</v>
      </c>
      <c r="W70" s="21">
        <f t="shared" si="14"/>
        <v>6.7452363494843626</v>
      </c>
      <c r="Z70"/>
      <c r="AA70"/>
      <c r="AB70"/>
      <c r="AC70" s="21">
        <f t="shared" si="12"/>
        <v>6.4999999999999929</v>
      </c>
      <c r="AD70" s="21">
        <f t="shared" ref="AD70:AD101" si="15">AC70*$AA$5</f>
        <v>22.939419896276465</v>
      </c>
      <c r="AE70" s="21">
        <f t="shared" ref="AE70:AE101" si="16">_xlfn.GAMMA.INV($AA$4,AD70,$AA$6)</f>
        <v>5654.8531785992263</v>
      </c>
      <c r="AF70" s="21">
        <f t="shared" ref="AF70:AF105" si="17">AC70*$AA$7*12</f>
        <v>6208.8860294117594</v>
      </c>
      <c r="AG70" s="21">
        <f t="shared" ref="AG70:AG101" si="18">AE70-AF70</f>
        <v>-554.03285081253307</v>
      </c>
    </row>
    <row r="71" spans="21:33" x14ac:dyDescent="0.25">
      <c r="U71" s="23">
        <v>29</v>
      </c>
      <c r="V71" s="21">
        <f t="shared" si="13"/>
        <v>1888</v>
      </c>
      <c r="W71" s="21">
        <f t="shared" si="14"/>
        <v>7.5432733467054458</v>
      </c>
      <c r="Z71"/>
      <c r="AA71"/>
      <c r="AB71"/>
      <c r="AC71" s="21">
        <f t="shared" ref="AC71:AC105" si="19">AC70+0.1</f>
        <v>6.5999999999999925</v>
      </c>
      <c r="AD71" s="21">
        <f t="shared" si="15"/>
        <v>23.292334048526872</v>
      </c>
      <c r="AE71" s="21">
        <f t="shared" si="16"/>
        <v>5760.3248435589121</v>
      </c>
      <c r="AF71" s="21">
        <f t="shared" si="17"/>
        <v>6304.4073529411708</v>
      </c>
      <c r="AG71" s="21">
        <f t="shared" si="18"/>
        <v>-544.08250938225865</v>
      </c>
    </row>
    <row r="72" spans="21:33" x14ac:dyDescent="0.25">
      <c r="U72" s="23">
        <v>30</v>
      </c>
      <c r="V72" s="21">
        <f t="shared" si="13"/>
        <v>553</v>
      </c>
      <c r="W72" s="21">
        <f t="shared" si="14"/>
        <v>6.315358001522335</v>
      </c>
      <c r="Z72"/>
      <c r="AA72"/>
      <c r="AB72"/>
      <c r="AC72" s="21">
        <f t="shared" si="19"/>
        <v>6.6999999999999922</v>
      </c>
      <c r="AD72" s="21">
        <f t="shared" si="15"/>
        <v>23.645248200777278</v>
      </c>
      <c r="AE72" s="21">
        <f t="shared" si="16"/>
        <v>5865.9631957739193</v>
      </c>
      <c r="AF72" s="21">
        <f t="shared" si="17"/>
        <v>6399.9286764705821</v>
      </c>
      <c r="AG72" s="21">
        <f t="shared" si="18"/>
        <v>-533.96548069666278</v>
      </c>
    </row>
    <row r="73" spans="21:33" x14ac:dyDescent="0.25">
      <c r="U73" s="23">
        <v>31</v>
      </c>
      <c r="V73" s="21">
        <f t="shared" si="13"/>
        <v>1139</v>
      </c>
      <c r="W73" s="21">
        <f t="shared" si="14"/>
        <v>7.0379059634471819</v>
      </c>
      <c r="Z73"/>
      <c r="AA73"/>
      <c r="AB73"/>
      <c r="AC73" s="21">
        <f t="shared" si="19"/>
        <v>6.7999999999999918</v>
      </c>
      <c r="AD73" s="21">
        <f t="shared" si="15"/>
        <v>23.998162353027684</v>
      </c>
      <c r="AE73" s="21">
        <f t="shared" si="16"/>
        <v>5971.7644866121964</v>
      </c>
      <c r="AF73" s="21">
        <f t="shared" si="17"/>
        <v>6495.4499999999935</v>
      </c>
      <c r="AG73" s="21">
        <f t="shared" si="18"/>
        <v>-523.68551338779707</v>
      </c>
    </row>
    <row r="74" spans="21:33" x14ac:dyDescent="0.25">
      <c r="U74" s="23">
        <v>32</v>
      </c>
      <c r="V74" s="21">
        <f t="shared" si="13"/>
        <v>369</v>
      </c>
      <c r="W74" s="21">
        <f t="shared" si="14"/>
        <v>5.9107966440405271</v>
      </c>
      <c r="Z74"/>
      <c r="AA74"/>
      <c r="AB74"/>
      <c r="AC74" s="21">
        <f t="shared" si="19"/>
        <v>6.8999999999999915</v>
      </c>
      <c r="AD74" s="21">
        <f t="shared" si="15"/>
        <v>24.35107650527809</v>
      </c>
      <c r="AE74" s="21">
        <f t="shared" si="16"/>
        <v>6077.7251058040792</v>
      </c>
      <c r="AF74" s="21">
        <f t="shared" si="17"/>
        <v>6590.9713235294048</v>
      </c>
      <c r="AG74" s="21">
        <f t="shared" si="18"/>
        <v>-513.24621772532555</v>
      </c>
    </row>
    <row r="75" spans="21:33" x14ac:dyDescent="0.25">
      <c r="U75" s="23">
        <v>33</v>
      </c>
      <c r="V75" s="21">
        <f t="shared" si="13"/>
        <v>1230</v>
      </c>
      <c r="W75" s="21">
        <f t="shared" si="14"/>
        <v>7.114769448366463</v>
      </c>
      <c r="Z75"/>
      <c r="AA75"/>
      <c r="AB75"/>
      <c r="AC75" s="21">
        <f t="shared" si="19"/>
        <v>6.9999999999999911</v>
      </c>
      <c r="AD75" s="21">
        <f t="shared" si="15"/>
        <v>24.703990657528497</v>
      </c>
      <c r="AE75" s="21">
        <f t="shared" si="16"/>
        <v>6183.8415743996929</v>
      </c>
      <c r="AF75" s="21">
        <f t="shared" si="17"/>
        <v>6686.492647058818</v>
      </c>
      <c r="AG75" s="21">
        <f t="shared" si="18"/>
        <v>-502.65107265912502</v>
      </c>
    </row>
    <row r="76" spans="21:33" x14ac:dyDescent="0.25">
      <c r="U76" s="23">
        <v>34</v>
      </c>
      <c r="V76" s="21">
        <f t="shared" si="13"/>
        <v>1010</v>
      </c>
      <c r="W76" s="21">
        <f>LN(V76)</f>
        <v>6.9177056098353047</v>
      </c>
      <c r="Z76"/>
      <c r="AA76"/>
      <c r="AB76"/>
      <c r="AC76" s="21">
        <f t="shared" si="19"/>
        <v>7.0999999999999908</v>
      </c>
      <c r="AD76" s="21">
        <f t="shared" si="15"/>
        <v>25.056904809778903</v>
      </c>
      <c r="AE76" s="21">
        <f t="shared" si="16"/>
        <v>6290.1105381804482</v>
      </c>
      <c r="AF76" s="21">
        <f t="shared" si="17"/>
        <v>6782.0139705882284</v>
      </c>
      <c r="AG76" s="21">
        <f t="shared" si="18"/>
        <v>-491.9034324077802</v>
      </c>
    </row>
    <row r="77" spans="21:33" x14ac:dyDescent="0.25">
      <c r="U77" s="17" t="s">
        <v>26</v>
      </c>
      <c r="V77" s="18">
        <f>SUM('5'!W5:W38)/34</f>
        <v>1273.6176470588234</v>
      </c>
      <c r="Z77"/>
      <c r="AA77"/>
      <c r="AB77"/>
      <c r="AC77" s="21">
        <f t="shared" si="19"/>
        <v>7.1999999999999904</v>
      </c>
      <c r="AD77" s="21">
        <f t="shared" si="15"/>
        <v>25.409818962029309</v>
      </c>
      <c r="AE77" s="21">
        <f t="shared" si="16"/>
        <v>6396.5287614893605</v>
      </c>
      <c r="AF77" s="21">
        <f t="shared" si="17"/>
        <v>6877.5352941176407</v>
      </c>
      <c r="AG77" s="21">
        <f t="shared" si="18"/>
        <v>-481.00653262828018</v>
      </c>
    </row>
    <row r="78" spans="21:33" x14ac:dyDescent="0.25">
      <c r="Z78"/>
      <c r="AA78"/>
      <c r="AB78"/>
      <c r="AC78" s="21">
        <f t="shared" si="19"/>
        <v>7.2999999999999901</v>
      </c>
      <c r="AD78" s="21">
        <f t="shared" si="15"/>
        <v>25.762733114279715</v>
      </c>
      <c r="AE78" s="21">
        <f t="shared" si="16"/>
        <v>6503.0931214481143</v>
      </c>
      <c r="AF78" s="21">
        <f t="shared" si="17"/>
        <v>6973.0566176470511</v>
      </c>
      <c r="AG78" s="21">
        <f t="shared" si="18"/>
        <v>-469.96349619893681</v>
      </c>
    </row>
    <row r="79" spans="21:33" x14ac:dyDescent="0.25">
      <c r="V79" s="17" t="s">
        <v>28</v>
      </c>
      <c r="W79" s="34">
        <f>SUM(W43:W76)/34</f>
        <v>7.0012483169277386</v>
      </c>
      <c r="Z79"/>
      <c r="AA79"/>
      <c r="AB79"/>
      <c r="AC79" s="21">
        <f t="shared" si="19"/>
        <v>7.3999999999999897</v>
      </c>
      <c r="AD79" s="21">
        <f t="shared" si="15"/>
        <v>26.115647266530122</v>
      </c>
      <c r="AE79" s="21">
        <f t="shared" si="16"/>
        <v>6609.8006025316463</v>
      </c>
      <c r="AF79" s="21">
        <f t="shared" si="17"/>
        <v>7068.5779411764634</v>
      </c>
      <c r="AG79" s="21">
        <f t="shared" si="18"/>
        <v>-458.77733864481706</v>
      </c>
    </row>
    <row r="80" spans="21:33" x14ac:dyDescent="0.25">
      <c r="V80" s="17" t="s">
        <v>1</v>
      </c>
      <c r="W80" s="34">
        <f>LN(V77)-W79</f>
        <v>0.14836835411131588</v>
      </c>
      <c r="Z80"/>
      <c r="AA80"/>
      <c r="AB80"/>
      <c r="AC80" s="21">
        <f t="shared" si="19"/>
        <v>7.4999999999999893</v>
      </c>
      <c r="AD80" s="21">
        <f t="shared" si="15"/>
        <v>26.468561418780528</v>
      </c>
      <c r="AE80" s="21">
        <f t="shared" si="16"/>
        <v>6716.6482914736653</v>
      </c>
      <c r="AF80" s="21">
        <f t="shared" si="17"/>
        <v>7164.0992647058738</v>
      </c>
      <c r="AG80" s="21">
        <f t="shared" si="18"/>
        <v>-447.45097323220853</v>
      </c>
    </row>
    <row r="81" spans="22:33" x14ac:dyDescent="0.25">
      <c r="V81" s="17" t="s">
        <v>31</v>
      </c>
      <c r="W81" s="34">
        <f>(1+SQRT(1+4*W80/3))/(4*W80)</f>
        <v>3.5291415225040752</v>
      </c>
      <c r="Z81"/>
      <c r="AA81"/>
      <c r="AB81"/>
      <c r="AC81" s="21">
        <f t="shared" si="19"/>
        <v>7.599999999999989</v>
      </c>
      <c r="AD81" s="21">
        <f t="shared" si="15"/>
        <v>26.821475571030934</v>
      </c>
      <c r="AE81" s="21">
        <f t="shared" si="16"/>
        <v>6823.6333724786846</v>
      </c>
      <c r="AF81" s="21">
        <f t="shared" si="17"/>
        <v>7259.620588235286</v>
      </c>
      <c r="AG81" s="21">
        <f t="shared" si="18"/>
        <v>-435.98721575660147</v>
      </c>
    </row>
    <row r="82" spans="22:33" x14ac:dyDescent="0.25">
      <c r="V82" s="34" t="s">
        <v>30</v>
      </c>
      <c r="W82" s="34">
        <f>V77/W81</f>
        <v>360.88596587510546</v>
      </c>
      <c r="Z82"/>
      <c r="AA82"/>
      <c r="AB82"/>
      <c r="AC82" s="21">
        <f t="shared" si="19"/>
        <v>7.6999999999999886</v>
      </c>
      <c r="AD82" s="21">
        <f t="shared" si="15"/>
        <v>27.17438972328134</v>
      </c>
      <c r="AE82" s="21">
        <f t="shared" si="16"/>
        <v>6930.7531227184245</v>
      </c>
      <c r="AF82" s="21">
        <f t="shared" si="17"/>
        <v>7355.1419117646965</v>
      </c>
      <c r="AG82" s="21">
        <f t="shared" si="18"/>
        <v>-424.388789046272</v>
      </c>
    </row>
    <row r="83" spans="22:33" x14ac:dyDescent="0.25">
      <c r="Z83"/>
      <c r="AA83"/>
      <c r="AB83"/>
      <c r="AC83" s="21">
        <f t="shared" si="19"/>
        <v>7.7999999999999883</v>
      </c>
      <c r="AD83" s="21">
        <f t="shared" si="15"/>
        <v>27.527303875531747</v>
      </c>
      <c r="AE83" s="21">
        <f t="shared" si="16"/>
        <v>7038.0049080921499</v>
      </c>
      <c r="AF83" s="21">
        <f t="shared" si="17"/>
        <v>7450.6632352941087</v>
      </c>
      <c r="AG83" s="21">
        <f t="shared" si="18"/>
        <v>-412.65832720195885</v>
      </c>
    </row>
    <row r="84" spans="22:33" x14ac:dyDescent="0.25">
      <c r="Z84"/>
      <c r="AA84"/>
      <c r="AB84"/>
      <c r="AC84" s="21">
        <f t="shared" si="19"/>
        <v>7.8999999999999879</v>
      </c>
      <c r="AD84" s="21">
        <f t="shared" si="15"/>
        <v>27.880218027782153</v>
      </c>
      <c r="AE84" s="21">
        <f t="shared" si="16"/>
        <v>7145.3861792323278</v>
      </c>
      <c r="AF84" s="21">
        <f t="shared" si="17"/>
        <v>7546.1845588235192</v>
      </c>
      <c r="AG84" s="21">
        <f t="shared" si="18"/>
        <v>-400.79837959119141</v>
      </c>
    </row>
    <row r="85" spans="22:33" x14ac:dyDescent="0.25">
      <c r="Z85"/>
      <c r="AA85"/>
      <c r="AB85"/>
      <c r="AC85" s="21">
        <f t="shared" si="19"/>
        <v>7.9999999999999876</v>
      </c>
      <c r="AD85" s="21">
        <f t="shared" si="15"/>
        <v>28.233132180032559</v>
      </c>
      <c r="AE85" s="21">
        <f t="shared" si="16"/>
        <v>7252.8944677384579</v>
      </c>
      <c r="AF85" s="21">
        <f t="shared" si="17"/>
        <v>7641.7058823529314</v>
      </c>
      <c r="AG85" s="21">
        <f t="shared" si="18"/>
        <v>-388.81141461447351</v>
      </c>
    </row>
    <row r="86" spans="22:33" x14ac:dyDescent="0.25">
      <c r="Z86"/>
      <c r="AA86"/>
      <c r="AB86"/>
      <c r="AC86" s="21">
        <f t="shared" si="19"/>
        <v>8.0999999999999872</v>
      </c>
      <c r="AD86" s="21">
        <f t="shared" si="15"/>
        <v>28.586046332282965</v>
      </c>
      <c r="AE86" s="21">
        <f t="shared" si="16"/>
        <v>7360.5273826233661</v>
      </c>
      <c r="AF86" s="21">
        <f t="shared" si="17"/>
        <v>7737.2272058823419</v>
      </c>
      <c r="AG86" s="21">
        <f t="shared" si="18"/>
        <v>-376.69982325897581</v>
      </c>
    </row>
    <row r="87" spans="22:33" x14ac:dyDescent="0.25">
      <c r="Z87"/>
      <c r="AA87"/>
      <c r="AB87"/>
      <c r="AC87" s="21">
        <f t="shared" si="19"/>
        <v>8.1999999999999869</v>
      </c>
      <c r="AD87" s="21">
        <f t="shared" si="15"/>
        <v>28.938960484533371</v>
      </c>
      <c r="AE87" s="21">
        <f t="shared" si="16"/>
        <v>7468.2826069574812</v>
      </c>
      <c r="AF87" s="21">
        <f t="shared" si="17"/>
        <v>7832.7485294117541</v>
      </c>
      <c r="AG87" s="21">
        <f t="shared" si="18"/>
        <v>-364.46592245427291</v>
      </c>
    </row>
    <row r="88" spans="22:33" x14ac:dyDescent="0.25">
      <c r="Z88"/>
      <c r="AA88"/>
      <c r="AB88"/>
      <c r="AC88" s="21">
        <f t="shared" si="19"/>
        <v>8.2999999999999865</v>
      </c>
      <c r="AD88" s="21">
        <f t="shared" si="15"/>
        <v>29.291874636783778</v>
      </c>
      <c r="AE88" s="21">
        <f t="shared" si="16"/>
        <v>7576.1578946978061</v>
      </c>
      <c r="AF88" s="21">
        <f t="shared" si="17"/>
        <v>7928.2698529411664</v>
      </c>
      <c r="AG88" s="21">
        <f t="shared" si="18"/>
        <v>-352.11195824336028</v>
      </c>
    </row>
    <row r="89" spans="22:33" x14ac:dyDescent="0.25">
      <c r="Z89"/>
      <c r="AA89"/>
      <c r="AB89"/>
      <c r="AC89" s="21">
        <f t="shared" si="19"/>
        <v>8.3999999999999861</v>
      </c>
      <c r="AD89" s="21">
        <f t="shared" si="15"/>
        <v>29.644788789034184</v>
      </c>
      <c r="AE89" s="21">
        <f t="shared" si="16"/>
        <v>7684.1510676892822</v>
      </c>
      <c r="AF89" s="21">
        <f t="shared" si="17"/>
        <v>8023.7911764705777</v>
      </c>
      <c r="AG89" s="21">
        <f t="shared" si="18"/>
        <v>-339.64010878129557</v>
      </c>
    </row>
    <row r="90" spans="22:33" x14ac:dyDescent="0.25">
      <c r="Z90"/>
      <c r="AA90"/>
      <c r="AB90"/>
      <c r="AC90" s="21">
        <f t="shared" si="19"/>
        <v>8.4999999999999858</v>
      </c>
      <c r="AD90" s="21">
        <f t="shared" si="15"/>
        <v>29.99770294128459</v>
      </c>
      <c r="AE90" s="21">
        <f t="shared" si="16"/>
        <v>7792.2600128272579</v>
      </c>
      <c r="AF90" s="21">
        <f t="shared" si="17"/>
        <v>8119.3124999999891</v>
      </c>
      <c r="AG90" s="21">
        <f t="shared" si="18"/>
        <v>-327.05248717273116</v>
      </c>
    </row>
    <row r="91" spans="22:33" x14ac:dyDescent="0.25">
      <c r="Z91"/>
      <c r="AA91"/>
      <c r="AB91"/>
      <c r="AC91" s="21">
        <f t="shared" si="19"/>
        <v>8.5999999999999854</v>
      </c>
      <c r="AD91" s="21">
        <f t="shared" si="15"/>
        <v>30.350617093534996</v>
      </c>
      <c r="AE91" s="21">
        <f t="shared" si="16"/>
        <v>7900.482679370607</v>
      </c>
      <c r="AF91" s="21">
        <f t="shared" si="17"/>
        <v>8214.8338235293995</v>
      </c>
      <c r="AG91" s="21">
        <f t="shared" si="18"/>
        <v>-314.35114415879252</v>
      </c>
    </row>
    <row r="92" spans="22:33" x14ac:dyDescent="0.25">
      <c r="Z92"/>
      <c r="AA92"/>
      <c r="AB92"/>
      <c r="AC92" s="21">
        <f t="shared" si="19"/>
        <v>8.6999999999999851</v>
      </c>
      <c r="AD92" s="21">
        <f t="shared" si="15"/>
        <v>30.703531245785403</v>
      </c>
      <c r="AE92" s="21">
        <f t="shared" si="16"/>
        <v>8008.8170763958105</v>
      </c>
      <c r="AF92" s="21">
        <f t="shared" si="17"/>
        <v>8310.3551470588118</v>
      </c>
      <c r="AG92" s="21">
        <f t="shared" si="18"/>
        <v>-301.53807066300124</v>
      </c>
    </row>
    <row r="93" spans="22:33" x14ac:dyDescent="0.25">
      <c r="Z93"/>
      <c r="AA93"/>
      <c r="AB93"/>
      <c r="AC93" s="21">
        <f t="shared" si="19"/>
        <v>8.7999999999999847</v>
      </c>
      <c r="AD93" s="21">
        <f t="shared" si="15"/>
        <v>31.056445398035809</v>
      </c>
      <c r="AE93" s="21">
        <f t="shared" si="16"/>
        <v>8117.2612703831137</v>
      </c>
      <c r="AF93" s="21">
        <f t="shared" si="17"/>
        <v>8405.876470588224</v>
      </c>
      <c r="AG93" s="21">
        <f t="shared" si="18"/>
        <v>-288.61520020511034</v>
      </c>
    </row>
    <row r="94" spans="22:33" x14ac:dyDescent="0.25">
      <c r="Z94"/>
      <c r="AA94"/>
      <c r="AB94"/>
      <c r="AC94" s="21">
        <f t="shared" si="19"/>
        <v>8.8999999999999844</v>
      </c>
      <c r="AD94" s="21">
        <f t="shared" si="15"/>
        <v>31.409359550286215</v>
      </c>
      <c r="AE94" s="21">
        <f t="shared" si="16"/>
        <v>8225.8133829264552</v>
      </c>
      <c r="AF94" s="21">
        <f t="shared" si="17"/>
        <v>8501.3977941176345</v>
      </c>
      <c r="AG94" s="21">
        <f t="shared" si="18"/>
        <v>-275.58441119117924</v>
      </c>
    </row>
    <row r="95" spans="22:33" x14ac:dyDescent="0.25">
      <c r="Z95"/>
      <c r="AA95"/>
      <c r="AB95"/>
      <c r="AC95" s="21">
        <f t="shared" si="19"/>
        <v>8.999999999999984</v>
      </c>
      <c r="AD95" s="21">
        <f t="shared" si="15"/>
        <v>31.762273702536621</v>
      </c>
      <c r="AE95" s="21">
        <f t="shared" si="16"/>
        <v>8334.471588559476</v>
      </c>
      <c r="AF95" s="21">
        <f t="shared" si="17"/>
        <v>8596.9191176470449</v>
      </c>
      <c r="AG95" s="21">
        <f t="shared" si="18"/>
        <v>-262.44752908756891</v>
      </c>
    </row>
    <row r="96" spans="22:33" x14ac:dyDescent="0.25">
      <c r="Z96"/>
      <c r="AA96"/>
      <c r="AB96"/>
      <c r="AC96" s="21">
        <f t="shared" si="19"/>
        <v>9.0999999999999837</v>
      </c>
      <c r="AD96" s="21">
        <f t="shared" si="15"/>
        <v>32.115187854787024</v>
      </c>
      <c r="AE96" s="21">
        <f t="shared" si="16"/>
        <v>8443.2341126905794</v>
      </c>
      <c r="AF96" s="21">
        <f t="shared" si="17"/>
        <v>8692.4404411764572</v>
      </c>
      <c r="AG96" s="21">
        <f t="shared" si="18"/>
        <v>-249.20632848587775</v>
      </c>
    </row>
    <row r="97" spans="26:33" x14ac:dyDescent="0.25">
      <c r="Z97"/>
      <c r="AA97"/>
      <c r="AB97"/>
      <c r="AC97" s="21">
        <f t="shared" si="19"/>
        <v>9.1999999999999833</v>
      </c>
      <c r="AD97" s="21">
        <f t="shared" si="15"/>
        <v>32.46810200703743</v>
      </c>
      <c r="AE97" s="21">
        <f t="shared" si="16"/>
        <v>8552.0992296403292</v>
      </c>
      <c r="AF97" s="21">
        <f t="shared" si="17"/>
        <v>8787.9617647058694</v>
      </c>
      <c r="AG97" s="21">
        <f t="shared" si="18"/>
        <v>-235.86253506554021</v>
      </c>
    </row>
    <row r="98" spans="26:33" x14ac:dyDescent="0.25">
      <c r="Z98"/>
      <c r="AA98"/>
      <c r="AB98"/>
      <c r="AC98" s="21">
        <f t="shared" si="19"/>
        <v>9.2999999999999829</v>
      </c>
      <c r="AD98" s="21">
        <f t="shared" si="15"/>
        <v>32.821016159287836</v>
      </c>
      <c r="AE98" s="21">
        <f t="shared" si="16"/>
        <v>8661.0652607751308</v>
      </c>
      <c r="AF98" s="21">
        <f t="shared" si="17"/>
        <v>8883.4830882352799</v>
      </c>
      <c r="AG98" s="21">
        <f t="shared" si="18"/>
        <v>-222.41782746014906</v>
      </c>
    </row>
    <row r="99" spans="26:33" x14ac:dyDescent="0.25">
      <c r="Z99"/>
      <c r="AA99"/>
      <c r="AB99"/>
      <c r="AC99" s="21">
        <f t="shared" si="19"/>
        <v>9.3999999999999826</v>
      </c>
      <c r="AD99" s="21">
        <f t="shared" si="15"/>
        <v>33.173930311538243</v>
      </c>
      <c r="AE99" s="21">
        <f t="shared" si="16"/>
        <v>8770.1305727314666</v>
      </c>
      <c r="AF99" s="21">
        <f t="shared" si="17"/>
        <v>8979.0044117646903</v>
      </c>
      <c r="AG99" s="21">
        <f t="shared" si="18"/>
        <v>-208.8738390332237</v>
      </c>
    </row>
    <row r="100" spans="26:33" x14ac:dyDescent="0.25">
      <c r="Z100"/>
      <c r="AA100"/>
      <c r="AB100"/>
      <c r="AC100" s="21">
        <f t="shared" si="19"/>
        <v>9.4999999999999822</v>
      </c>
      <c r="AD100" s="21">
        <f t="shared" si="15"/>
        <v>33.526844463788649</v>
      </c>
      <c r="AE100" s="21">
        <f t="shared" si="16"/>
        <v>8879.2935757253417</v>
      </c>
      <c r="AF100" s="21">
        <f t="shared" si="17"/>
        <v>9074.5257352941026</v>
      </c>
      <c r="AG100" s="21">
        <f t="shared" si="18"/>
        <v>-195.23215956876084</v>
      </c>
    </row>
    <row r="101" spans="26:33" x14ac:dyDescent="0.25">
      <c r="Z101"/>
      <c r="AA101"/>
      <c r="AB101"/>
      <c r="AC101" s="21">
        <f t="shared" si="19"/>
        <v>9.5999999999999819</v>
      </c>
      <c r="AD101" s="21">
        <f t="shared" si="15"/>
        <v>33.879758616039055</v>
      </c>
      <c r="AE101" s="21">
        <f t="shared" si="16"/>
        <v>8988.5527219420583</v>
      </c>
      <c r="AF101" s="21">
        <f t="shared" si="17"/>
        <v>9170.0470588235148</v>
      </c>
      <c r="AG101" s="21">
        <f t="shared" si="18"/>
        <v>-181.49433688145655</v>
      </c>
    </row>
    <row r="102" spans="26:33" x14ac:dyDescent="0.25">
      <c r="Z102"/>
      <c r="AA102"/>
      <c r="AB102"/>
      <c r="AC102" s="21">
        <f t="shared" si="19"/>
        <v>9.6999999999999815</v>
      </c>
      <c r="AD102" s="21">
        <f t="shared" ref="AD102:AD105" si="20">AC102*$AA$5</f>
        <v>34.232672768289461</v>
      </c>
      <c r="AE102" s="21">
        <f t="shared" ref="AE102:AE105" si="21">_xlfn.GAMMA.INV($AA$4,AD102,$AA$6)</f>
        <v>9097.9065040016412</v>
      </c>
      <c r="AF102" s="21">
        <f t="shared" si="17"/>
        <v>9265.5683823529271</v>
      </c>
      <c r="AG102" s="21">
        <f t="shared" ref="AG102:AG105" si="22">AE102-AF102</f>
        <v>-167.66187835128585</v>
      </c>
    </row>
    <row r="103" spans="26:33" x14ac:dyDescent="0.25">
      <c r="Z103"/>
      <c r="AA103"/>
      <c r="AB103"/>
      <c r="AC103" s="21">
        <f t="shared" si="19"/>
        <v>9.7999999999999812</v>
      </c>
      <c r="AD103" s="21">
        <f t="shared" si="20"/>
        <v>34.585586920539868</v>
      </c>
      <c r="AE103" s="21">
        <f t="shared" si="21"/>
        <v>9207.3534534956525</v>
      </c>
      <c r="AF103" s="21">
        <f t="shared" si="17"/>
        <v>9361.0897058823375</v>
      </c>
      <c r="AG103" s="21">
        <f t="shared" si="22"/>
        <v>-153.73625238668501</v>
      </c>
    </row>
    <row r="104" spans="26:33" x14ac:dyDescent="0.25">
      <c r="Z104"/>
      <c r="AA104"/>
      <c r="AB104"/>
      <c r="AC104" s="21">
        <f t="shared" si="19"/>
        <v>9.8999999999999808</v>
      </c>
      <c r="AD104" s="21">
        <f t="shared" si="20"/>
        <v>34.938501072790274</v>
      </c>
      <c r="AE104" s="21">
        <f t="shared" si="21"/>
        <v>9316.8921395913749</v>
      </c>
      <c r="AF104" s="21">
        <f t="shared" si="17"/>
        <v>9456.6110294117498</v>
      </c>
      <c r="AG104" s="21">
        <f t="shared" si="22"/>
        <v>-139.7188898203749</v>
      </c>
    </row>
    <row r="105" spans="26:33" x14ac:dyDescent="0.25">
      <c r="Z105"/>
      <c r="AA105"/>
      <c r="AB105"/>
      <c r="AC105" s="21">
        <f t="shared" si="19"/>
        <v>9.9999999999999805</v>
      </c>
      <c r="AD105" s="21">
        <f t="shared" si="20"/>
        <v>35.29141522504068</v>
      </c>
      <c r="AE105" s="21">
        <f t="shared" si="21"/>
        <v>9426.5211676996023</v>
      </c>
      <c r="AF105" s="21">
        <f t="shared" si="17"/>
        <v>9552.1323529411602</v>
      </c>
      <c r="AG105" s="21">
        <f t="shared" si="22"/>
        <v>-125.61118524155791</v>
      </c>
    </row>
  </sheetData>
  <mergeCells count="1">
    <mergeCell ref="K3:V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4</vt:lpstr>
      <vt:lpstr>5</vt:lpstr>
      <vt:lpstr>6</vt:lpstr>
      <vt:lpstr>newdata</vt:lpstr>
      <vt:lpstr>newdata2</vt:lpstr>
      <vt:lpstr>newdata3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Evangelos Akylas</cp:lastModifiedBy>
  <dcterms:created xsi:type="dcterms:W3CDTF">2017-02-04T12:39:13Z</dcterms:created>
  <dcterms:modified xsi:type="dcterms:W3CDTF">2017-03-02T11:10:07Z</dcterms:modified>
</cp:coreProperties>
</file>