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5.5.2" sheetId="1" r:id="rId1"/>
    <sheet name="5.5.3" sheetId="2" r:id="rId2"/>
  </sheets>
  <calcPr calcId="145621"/>
</workbook>
</file>

<file path=xl/calcChain.xml><?xml version="1.0" encoding="utf-8"?>
<calcChain xmlns="http://schemas.openxmlformats.org/spreadsheetml/2006/main">
  <c r="M6" i="2" l="1"/>
  <c r="N6" i="2" s="1"/>
  <c r="M27" i="2"/>
  <c r="N27" i="2" s="1"/>
  <c r="M18" i="2"/>
  <c r="N18" i="2" s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6" i="2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" i="1"/>
  <c r="P37" i="1"/>
  <c r="P32" i="1"/>
  <c r="P33" i="1" s="1"/>
  <c r="P34" i="1" s="1"/>
  <c r="P35" i="1" s="1"/>
  <c r="P36" i="1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4" i="1"/>
  <c r="O6" i="2" l="1"/>
  <c r="P6" i="2" s="1"/>
  <c r="O18" i="2"/>
  <c r="P18" i="2" s="1"/>
  <c r="N2" i="2"/>
  <c r="N7" i="2" s="1"/>
  <c r="N3" i="2"/>
  <c r="N19" i="2" s="1"/>
  <c r="O27" i="2"/>
  <c r="P27" i="2" s="1"/>
  <c r="O7" i="2" l="1"/>
  <c r="P7" i="2" s="1"/>
  <c r="N8" i="2"/>
  <c r="N20" i="2"/>
  <c r="O19" i="2"/>
  <c r="P19" i="2" s="1"/>
  <c r="N21" i="2" l="1"/>
  <c r="O20" i="2"/>
  <c r="P20" i="2" s="1"/>
  <c r="N9" i="2"/>
  <c r="O8" i="2"/>
  <c r="P8" i="2" s="1"/>
  <c r="N22" i="2" l="1"/>
  <c r="O21" i="2"/>
  <c r="P21" i="2" s="1"/>
  <c r="N10" i="2"/>
  <c r="O9" i="2"/>
  <c r="P9" i="2" s="1"/>
  <c r="N23" i="2" l="1"/>
  <c r="O22" i="2"/>
  <c r="P22" i="2" s="1"/>
  <c r="N11" i="2"/>
  <c r="O10" i="2"/>
  <c r="P10" i="2" s="1"/>
  <c r="N24" i="2" l="1"/>
  <c r="O23" i="2"/>
  <c r="P23" i="2" s="1"/>
  <c r="N12" i="2"/>
  <c r="O11" i="2"/>
  <c r="P11" i="2" s="1"/>
  <c r="N25" i="2" l="1"/>
  <c r="O24" i="2"/>
  <c r="P24" i="2" s="1"/>
  <c r="N13" i="2"/>
  <c r="O12" i="2"/>
  <c r="P12" i="2" s="1"/>
  <c r="N26" i="2" l="1"/>
  <c r="O26" i="2" s="1"/>
  <c r="P26" i="2" s="1"/>
  <c r="O25" i="2"/>
  <c r="P25" i="2" s="1"/>
  <c r="N14" i="2"/>
  <c r="O13" i="2"/>
  <c r="P13" i="2" s="1"/>
  <c r="N15" i="2" l="1"/>
  <c r="O14" i="2"/>
  <c r="P14" i="2" s="1"/>
  <c r="N16" i="2" l="1"/>
  <c r="O15" i="2"/>
  <c r="P15" i="2" s="1"/>
  <c r="N17" i="2" l="1"/>
  <c r="O17" i="2" s="1"/>
  <c r="P17" i="2" s="1"/>
  <c r="O16" i="2"/>
  <c r="P16" i="2" s="1"/>
</calcChain>
</file>

<file path=xl/sharedStrings.xml><?xml version="1.0" encoding="utf-8"?>
<sst xmlns="http://schemas.openxmlformats.org/spreadsheetml/2006/main" count="15" uniqueCount="15">
  <si>
    <t>h (m)</t>
  </si>
  <si>
    <t>Q (m3/s)</t>
  </si>
  <si>
    <t>log h</t>
  </si>
  <si>
    <t>log Q</t>
  </si>
  <si>
    <t>x axis</t>
  </si>
  <si>
    <t>y axis</t>
  </si>
  <si>
    <t>day</t>
  </si>
  <si>
    <t>h</t>
  </si>
  <si>
    <t>Q</t>
  </si>
  <si>
    <t>DATA</t>
  </si>
  <si>
    <t>Δh = h-hQ</t>
  </si>
  <si>
    <t>Q corr</t>
  </si>
  <si>
    <t>h corr = h - Δh</t>
  </si>
  <si>
    <r>
      <t>Q</t>
    </r>
    <r>
      <rPr>
        <vertAlign val="subscript"/>
        <sz val="12"/>
        <color theme="1"/>
        <rFont val="Calibri"/>
        <family val="2"/>
        <scheme val="minor"/>
      </rPr>
      <t>h</t>
    </r>
  </si>
  <si>
    <r>
      <t>h</t>
    </r>
    <r>
      <rPr>
        <vertAlign val="subscript"/>
        <sz val="12"/>
        <color theme="1"/>
        <rFont val="Calibri"/>
        <family val="2"/>
        <scheme val="minor"/>
      </rPr>
      <t>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</si>
</sst>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31750" cap="rnd" cmpd="sng">
                <a:solidFill>
                  <a:srgbClr val="FF0000"/>
                </a:solidFill>
              </a:ln>
            </c:spPr>
            <c:trendlineType val="log"/>
            <c:dispRSqr val="1"/>
            <c:dispEq val="1"/>
            <c:trendlineLbl>
              <c:layout>
                <c:manualLayout>
                  <c:x val="0.43274015748031497"/>
                  <c:y val="-8.215040828229804E-2"/>
                </c:manualLayout>
              </c:layout>
              <c:numFmt formatCode="General" sourceLinked="0"/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38085214348206475"/>
                  <c:y val="-7.0512540099154267E-2"/>
                </c:manualLayout>
              </c:layout>
              <c:numFmt formatCode="General" sourceLinked="0"/>
            </c:trendlineLbl>
          </c:trendline>
          <c:xVal>
            <c:numRef>
              <c:f>'5.5.2'!$S$3:$S$37</c:f>
              <c:numCache>
                <c:formatCode>General</c:formatCode>
                <c:ptCount val="35"/>
                <c:pt idx="0">
                  <c:v>0.21748394421390627</c:v>
                </c:pt>
                <c:pt idx="1">
                  <c:v>0.17897694729316943</c:v>
                </c:pt>
                <c:pt idx="2">
                  <c:v>0.13672056715640679</c:v>
                </c:pt>
                <c:pt idx="3">
                  <c:v>4.9218022670181653E-2</c:v>
                </c:pt>
                <c:pt idx="4">
                  <c:v>-0.10237290870955855</c:v>
                </c:pt>
                <c:pt idx="5">
                  <c:v>-0.20065945054641829</c:v>
                </c:pt>
                <c:pt idx="6">
                  <c:v>-0.25181197299379954</c:v>
                </c:pt>
                <c:pt idx="7">
                  <c:v>-0.26760624017703144</c:v>
                </c:pt>
                <c:pt idx="8">
                  <c:v>-0.16115090926274472</c:v>
                </c:pt>
                <c:pt idx="9">
                  <c:v>0.13033376849500614</c:v>
                </c:pt>
                <c:pt idx="10">
                  <c:v>0.15228834438305647</c:v>
                </c:pt>
                <c:pt idx="11">
                  <c:v>5.3078443483419682E-2</c:v>
                </c:pt>
                <c:pt idx="12">
                  <c:v>2.5305865264770262E-2</c:v>
                </c:pt>
                <c:pt idx="13">
                  <c:v>7.554696139253074E-2</c:v>
                </c:pt>
                <c:pt idx="14">
                  <c:v>2.1189299069938092E-2</c:v>
                </c:pt>
                <c:pt idx="15">
                  <c:v>-4.3648054024500883E-3</c:v>
                </c:pt>
                <c:pt idx="16">
                  <c:v>-9.1514981121350217E-2</c:v>
                </c:pt>
                <c:pt idx="17">
                  <c:v>-0.22184874961635639</c:v>
                </c:pt>
                <c:pt idx="18">
                  <c:v>-0.23657200643706275</c:v>
                </c:pt>
                <c:pt idx="19">
                  <c:v>-0.16749108729376366</c:v>
                </c:pt>
                <c:pt idx="20">
                  <c:v>-0.11350927482751812</c:v>
                </c:pt>
                <c:pt idx="21">
                  <c:v>-0.18045606445813131</c:v>
                </c:pt>
                <c:pt idx="22">
                  <c:v>-0.30980391997148632</c:v>
                </c:pt>
                <c:pt idx="23">
                  <c:v>-0.31875876262441277</c:v>
                </c:pt>
                <c:pt idx="24">
                  <c:v>2.1189299069938092E-2</c:v>
                </c:pt>
                <c:pt idx="25">
                  <c:v>0.13033376849500614</c:v>
                </c:pt>
                <c:pt idx="26">
                  <c:v>3.342375548694973E-2</c:v>
                </c:pt>
                <c:pt idx="27">
                  <c:v>0.17318626841227402</c:v>
                </c:pt>
                <c:pt idx="28">
                  <c:v>-4.3648054024500883E-3</c:v>
                </c:pt>
                <c:pt idx="29">
                  <c:v>-6.0480747381381476E-2</c:v>
                </c:pt>
                <c:pt idx="30">
                  <c:v>-8.092190762392612E-2</c:v>
                </c:pt>
                <c:pt idx="31">
                  <c:v>-0.12493873660829995</c:v>
                </c:pt>
                <c:pt idx="32">
                  <c:v>-0.17392519729917355</c:v>
                </c:pt>
                <c:pt idx="33">
                  <c:v>-0.20065945054641829</c:v>
                </c:pt>
                <c:pt idx="34">
                  <c:v>-0.26760624017703144</c:v>
                </c:pt>
              </c:numCache>
            </c:numRef>
          </c:xVal>
          <c:yVal>
            <c:numRef>
              <c:f>'5.5.2'!$T$3:$T$37</c:f>
              <c:numCache>
                <c:formatCode>General</c:formatCode>
                <c:ptCount val="35"/>
                <c:pt idx="0">
                  <c:v>1.5075050574806672</c:v>
                </c:pt>
                <c:pt idx="1">
                  <c:v>1.3331852080527622</c:v>
                </c:pt>
                <c:pt idx="2">
                  <c:v>1.36945706512637</c:v>
                </c:pt>
                <c:pt idx="3">
                  <c:v>1.2344413512663348</c:v>
                </c:pt>
                <c:pt idx="4">
                  <c:v>0.62859325585125914</c:v>
                </c:pt>
                <c:pt idx="5">
                  <c:v>0.27737997466725461</c:v>
                </c:pt>
                <c:pt idx="6">
                  <c:v>2.8164419424469872E-2</c:v>
                </c:pt>
                <c:pt idx="7">
                  <c:v>-5.0122295963125202E-2</c:v>
                </c:pt>
                <c:pt idx="8">
                  <c:v>0.18752072083646307</c:v>
                </c:pt>
                <c:pt idx="9">
                  <c:v>1.4033607757655246</c:v>
                </c:pt>
                <c:pt idx="10">
                  <c:v>1.534038804539547</c:v>
                </c:pt>
                <c:pt idx="11">
                  <c:v>1.1978041531734098</c:v>
                </c:pt>
                <c:pt idx="12">
                  <c:v>1.0377053131355372</c:v>
                </c:pt>
                <c:pt idx="13">
                  <c:v>1.2561643052796145</c:v>
                </c:pt>
                <c:pt idx="14">
                  <c:v>1.0209410598623201</c:v>
                </c:pt>
                <c:pt idx="15">
                  <c:v>0.90741136077458617</c:v>
                </c:pt>
                <c:pt idx="16">
                  <c:v>0.66275783168157409</c:v>
                </c:pt>
                <c:pt idx="17">
                  <c:v>0.27230584440208644</c:v>
                </c:pt>
                <c:pt idx="18">
                  <c:v>0.1604685311190375</c:v>
                </c:pt>
                <c:pt idx="19">
                  <c:v>0.38881141347352355</c:v>
                </c:pt>
                <c:pt idx="20">
                  <c:v>0.56181666431895749</c:v>
                </c:pt>
                <c:pt idx="21">
                  <c:v>0.34242268082220628</c:v>
                </c:pt>
                <c:pt idx="22">
                  <c:v>1.2837224705172217E-2</c:v>
                </c:pt>
                <c:pt idx="23">
                  <c:v>-3.6212172654444715E-2</c:v>
                </c:pt>
                <c:pt idx="24">
                  <c:v>1.0815633209803857</c:v>
                </c:pt>
                <c:pt idx="25">
                  <c:v>1.4132829956308202</c:v>
                </c:pt>
                <c:pt idx="26">
                  <c:v>1.1659858227744544</c:v>
                </c:pt>
                <c:pt idx="27">
                  <c:v>1.6041396177210834</c:v>
                </c:pt>
                <c:pt idx="28">
                  <c:v>0.87413377882797227</c:v>
                </c:pt>
                <c:pt idx="29">
                  <c:v>0.72835378202122847</c:v>
                </c:pt>
                <c:pt idx="30">
                  <c:v>0.63306427269149923</c:v>
                </c:pt>
                <c:pt idx="31">
                  <c:v>0.65234305506271473</c:v>
                </c:pt>
                <c:pt idx="32">
                  <c:v>0.40925665203890965</c:v>
                </c:pt>
                <c:pt idx="33">
                  <c:v>0.31722734917642026</c:v>
                </c:pt>
                <c:pt idx="34">
                  <c:v>9.4471128641644794E-2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45024"/>
        <c:axId val="45346816"/>
      </c:scatterChart>
      <c:valAx>
        <c:axId val="453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46816"/>
        <c:crossesAt val="-0.2"/>
        <c:crossBetween val="midCat"/>
      </c:valAx>
      <c:valAx>
        <c:axId val="45346816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45024"/>
        <c:crossesAt val="-0.5"/>
        <c:crossBetween val="midCat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jpeg"/><Relationship Id="rId1" Type="http://schemas.openxmlformats.org/officeDocument/2006/relationships/chart" Target="../charts/chart1.xml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</xdr:row>
      <xdr:rowOff>9525</xdr:rowOff>
    </xdr:from>
    <xdr:to>
      <xdr:col>28</xdr:col>
      <xdr:colOff>104775</xdr:colOff>
      <xdr:row>15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609599</xdr:colOff>
          <xdr:row>17</xdr:row>
          <xdr:rowOff>0</xdr:rowOff>
        </xdr:from>
        <xdr:to>
          <xdr:col>27</xdr:col>
          <xdr:colOff>19050</xdr:colOff>
          <xdr:row>19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571501</xdr:colOff>
          <xdr:row>19</xdr:row>
          <xdr:rowOff>56028</xdr:rowOff>
        </xdr:from>
        <xdr:to>
          <xdr:col>27</xdr:col>
          <xdr:colOff>282983</xdr:colOff>
          <xdr:row>21</xdr:row>
          <xdr:rowOff>190499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414615</xdr:colOff>
      <xdr:row>22</xdr:row>
      <xdr:rowOff>11204</xdr:rowOff>
    </xdr:from>
    <xdr:to>
      <xdr:col>27</xdr:col>
      <xdr:colOff>414616</xdr:colOff>
      <xdr:row>25</xdr:row>
      <xdr:rowOff>168088</xdr:rowOff>
    </xdr:to>
    <xdr:sp macro="" textlink="">
      <xdr:nvSpPr>
        <xdr:cNvPr id="6" name="TextBox 5"/>
        <xdr:cNvSpPr txBox="1"/>
      </xdr:nvSpPr>
      <xdr:spPr>
        <a:xfrm>
          <a:off x="10757644" y="4202204"/>
          <a:ext cx="4235825" cy="728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800" b="1"/>
            <a:t>καμπύλη</a:t>
          </a:r>
          <a:r>
            <a:rPr lang="el-GR" sz="1800" b="1" baseline="0"/>
            <a:t> στάθμης - παροχής</a:t>
          </a:r>
        </a:p>
        <a:p>
          <a:pPr algn="ctr"/>
          <a:r>
            <a:rPr lang="el-GR" sz="1800" b="1" baseline="0"/>
            <a:t>(</a:t>
          </a:r>
          <a:r>
            <a:rPr lang="en-US" sz="1800" b="1" baseline="0"/>
            <a:t>stage - discharge curve / rating curve)</a:t>
          </a:r>
          <a:endParaRPr lang="en-US" sz="1800" b="1"/>
        </a:p>
      </xdr:txBody>
    </xdr:sp>
    <xdr:clientData/>
  </xdr:twoCellAnchor>
  <xdr:twoCellAnchor editAs="oneCell">
    <xdr:from>
      <xdr:col>9</xdr:col>
      <xdr:colOff>549088</xdr:colOff>
      <xdr:row>1</xdr:row>
      <xdr:rowOff>0</xdr:rowOff>
    </xdr:from>
    <xdr:to>
      <xdr:col>15</xdr:col>
      <xdr:colOff>1120</xdr:colOff>
      <xdr:row>15</xdr:row>
      <xdr:rowOff>36419</xdr:rowOff>
    </xdr:to>
    <xdr:pic>
      <xdr:nvPicPr>
        <xdr:cNvPr id="9" name="Picture 8" descr="Picture of a USGS staff gage, used to measure stream stage, or height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9794" y="190500"/>
          <a:ext cx="3082738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145685</xdr:colOff>
      <xdr:row>15</xdr:row>
      <xdr:rowOff>100852</xdr:rowOff>
    </xdr:from>
    <xdr:to>
      <xdr:col>15</xdr:col>
      <xdr:colOff>26341</xdr:colOff>
      <xdr:row>34</xdr:row>
      <xdr:rowOff>119902</xdr:rowOff>
    </xdr:to>
    <xdr:pic>
      <xdr:nvPicPr>
        <xdr:cNvPr id="10" name="Picture 9" descr="Current-meter discharge measurements are made by determining the discharge in each subsection of a channel cross section and summing the subsection discharges to obtain a total discharge.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273" y="2958352"/>
          <a:ext cx="411648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459427</xdr:colOff>
      <xdr:row>16</xdr:row>
      <xdr:rowOff>56058</xdr:rowOff>
    </xdr:from>
    <xdr:to>
      <xdr:col>8</xdr:col>
      <xdr:colOff>16235</xdr:colOff>
      <xdr:row>29</xdr:row>
      <xdr:rowOff>65583</xdr:rowOff>
    </xdr:to>
    <xdr:pic>
      <xdr:nvPicPr>
        <xdr:cNvPr id="11" name="Picture 10" descr="http://www.ott.com/typo3temp/_processed_/csm_Mini-current-meter-9mm-rod-C2-OTT_29f0026e7c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45" y="3115264"/>
          <a:ext cx="3792631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</xdr:row>
          <xdr:rowOff>57149</xdr:rowOff>
        </xdr:from>
        <xdr:to>
          <xdr:col>23</xdr:col>
          <xdr:colOff>466725</xdr:colOff>
          <xdr:row>8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266701</xdr:colOff>
          <xdr:row>9</xdr:row>
          <xdr:rowOff>104775</xdr:rowOff>
        </xdr:from>
        <xdr:to>
          <xdr:col>22</xdr:col>
          <xdr:colOff>351926</xdr:colOff>
          <xdr:row>19</xdr:row>
          <xdr:rowOff>161924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1:T37"/>
  <sheetViews>
    <sheetView tabSelected="1" topLeftCell="C1" zoomScale="85" zoomScaleNormal="85" workbookViewId="0">
      <selection activeCell="W35" sqref="W35"/>
    </sheetView>
  </sheetViews>
  <sheetFormatPr defaultRowHeight="15" x14ac:dyDescent="0.25"/>
  <cols>
    <col min="16" max="17" width="9.140625" style="1"/>
    <col min="18" max="18" width="9.85546875" style="1" customWidth="1"/>
  </cols>
  <sheetData>
    <row r="1" spans="6:20" x14ac:dyDescent="0.25">
      <c r="S1" s="2" t="s">
        <v>4</v>
      </c>
      <c r="T1" s="2" t="s">
        <v>5</v>
      </c>
    </row>
    <row r="2" spans="6:20" ht="15.75" x14ac:dyDescent="0.25">
      <c r="F2" s="3"/>
      <c r="Q2" s="1" t="s">
        <v>0</v>
      </c>
      <c r="R2" s="1" t="s">
        <v>1</v>
      </c>
      <c r="S2" s="2" t="s">
        <v>2</v>
      </c>
      <c r="T2" s="2" t="s">
        <v>3</v>
      </c>
    </row>
    <row r="3" spans="6:20" x14ac:dyDescent="0.25">
      <c r="P3" s="1">
        <v>1</v>
      </c>
      <c r="Q3" s="1">
        <v>1.65</v>
      </c>
      <c r="R3" s="1">
        <v>32.173999999999999</v>
      </c>
      <c r="S3">
        <f>LOG10(Q3)</f>
        <v>0.21748394421390627</v>
      </c>
      <c r="T3">
        <f>LOG10(R3)</f>
        <v>1.5075050574806672</v>
      </c>
    </row>
    <row r="4" spans="6:20" x14ac:dyDescent="0.25">
      <c r="P4" s="1">
        <f>P3+1</f>
        <v>2</v>
      </c>
      <c r="Q4" s="1">
        <v>1.51</v>
      </c>
      <c r="R4" s="1">
        <v>21.536999999999999</v>
      </c>
      <c r="S4">
        <f t="shared" ref="S4:S37" si="0">LOG10(Q4)</f>
        <v>0.17897694729316943</v>
      </c>
      <c r="T4">
        <f t="shared" ref="T4:T37" si="1">LOG10(R4)</f>
        <v>1.3331852080527622</v>
      </c>
    </row>
    <row r="5" spans="6:20" x14ac:dyDescent="0.25">
      <c r="P5" s="1">
        <f t="shared" ref="P5:P36" si="2">P4+1</f>
        <v>3</v>
      </c>
      <c r="Q5" s="1">
        <v>1.37</v>
      </c>
      <c r="R5" s="1">
        <v>23.413</v>
      </c>
      <c r="S5">
        <f t="shared" si="0"/>
        <v>0.13672056715640679</v>
      </c>
      <c r="T5">
        <f t="shared" si="1"/>
        <v>1.36945706512637</v>
      </c>
    </row>
    <row r="6" spans="6:20" x14ac:dyDescent="0.25">
      <c r="P6" s="1">
        <f t="shared" si="2"/>
        <v>4</v>
      </c>
      <c r="Q6" s="1">
        <v>1.1200000000000001</v>
      </c>
      <c r="R6" s="1">
        <v>17.157</v>
      </c>
      <c r="S6">
        <f t="shared" si="0"/>
        <v>4.9218022670181653E-2</v>
      </c>
      <c r="T6">
        <f t="shared" si="1"/>
        <v>1.2344413512663348</v>
      </c>
    </row>
    <row r="7" spans="6:20" x14ac:dyDescent="0.25">
      <c r="P7" s="1">
        <f t="shared" si="2"/>
        <v>5</v>
      </c>
      <c r="Q7" s="1">
        <v>0.79</v>
      </c>
      <c r="R7" s="1">
        <v>4.2519999999999998</v>
      </c>
      <c r="S7">
        <f t="shared" si="0"/>
        <v>-0.10237290870955855</v>
      </c>
      <c r="T7">
        <f t="shared" si="1"/>
        <v>0.62859325585125914</v>
      </c>
    </row>
    <row r="8" spans="6:20" x14ac:dyDescent="0.25">
      <c r="P8" s="1">
        <f t="shared" si="2"/>
        <v>6</v>
      </c>
      <c r="Q8" s="1">
        <v>0.63</v>
      </c>
      <c r="R8" s="1">
        <v>1.8939999999999999</v>
      </c>
      <c r="S8">
        <f t="shared" si="0"/>
        <v>-0.20065945054641829</v>
      </c>
      <c r="T8">
        <f t="shared" si="1"/>
        <v>0.27737997466725461</v>
      </c>
    </row>
    <row r="9" spans="6:20" x14ac:dyDescent="0.25">
      <c r="P9" s="1">
        <f t="shared" si="2"/>
        <v>7</v>
      </c>
      <c r="Q9" s="1">
        <v>0.56000000000000005</v>
      </c>
      <c r="R9" s="1">
        <v>1.0669999999999999</v>
      </c>
      <c r="S9">
        <f t="shared" si="0"/>
        <v>-0.25181197299379954</v>
      </c>
      <c r="T9">
        <f t="shared" si="1"/>
        <v>2.8164419424469872E-2</v>
      </c>
    </row>
    <row r="10" spans="6:20" x14ac:dyDescent="0.25">
      <c r="P10" s="1">
        <f t="shared" si="2"/>
        <v>8</v>
      </c>
      <c r="Q10" s="1">
        <v>0.54</v>
      </c>
      <c r="R10" s="1">
        <v>0.89100000000000001</v>
      </c>
      <c r="S10">
        <f t="shared" si="0"/>
        <v>-0.26760624017703144</v>
      </c>
      <c r="T10">
        <f t="shared" si="1"/>
        <v>-5.0122295963125202E-2</v>
      </c>
    </row>
    <row r="11" spans="6:20" x14ac:dyDescent="0.25">
      <c r="P11" s="1">
        <f t="shared" si="2"/>
        <v>9</v>
      </c>
      <c r="Q11" s="1">
        <v>0.69</v>
      </c>
      <c r="R11" s="1">
        <v>1.54</v>
      </c>
      <c r="S11">
        <f t="shared" si="0"/>
        <v>-0.16115090926274472</v>
      </c>
      <c r="T11">
        <f t="shared" si="1"/>
        <v>0.18752072083646307</v>
      </c>
    </row>
    <row r="12" spans="6:20" x14ac:dyDescent="0.25">
      <c r="P12" s="1">
        <f t="shared" si="2"/>
        <v>10</v>
      </c>
      <c r="Q12" s="1">
        <v>1.35</v>
      </c>
      <c r="R12" s="1">
        <v>25.314</v>
      </c>
      <c r="S12">
        <f t="shared" si="0"/>
        <v>0.13033376849500614</v>
      </c>
      <c r="T12">
        <f t="shared" si="1"/>
        <v>1.4033607757655246</v>
      </c>
    </row>
    <row r="13" spans="6:20" x14ac:dyDescent="0.25">
      <c r="P13" s="1">
        <f t="shared" si="2"/>
        <v>11</v>
      </c>
      <c r="Q13" s="1">
        <v>1.42</v>
      </c>
      <c r="R13" s="1">
        <v>34.201000000000001</v>
      </c>
      <c r="S13">
        <f t="shared" si="0"/>
        <v>0.15228834438305647</v>
      </c>
      <c r="T13">
        <f t="shared" si="1"/>
        <v>1.534038804539547</v>
      </c>
    </row>
    <row r="14" spans="6:20" x14ac:dyDescent="0.25">
      <c r="P14" s="1">
        <f t="shared" si="2"/>
        <v>12</v>
      </c>
      <c r="Q14" s="1">
        <v>1.1299999999999999</v>
      </c>
      <c r="R14" s="1">
        <v>15.769</v>
      </c>
      <c r="S14">
        <f t="shared" si="0"/>
        <v>5.3078443483419682E-2</v>
      </c>
      <c r="T14">
        <f t="shared" si="1"/>
        <v>1.1978041531734098</v>
      </c>
    </row>
    <row r="15" spans="6:20" x14ac:dyDescent="0.25">
      <c r="P15" s="1">
        <f t="shared" si="2"/>
        <v>13</v>
      </c>
      <c r="Q15" s="1">
        <v>1.06</v>
      </c>
      <c r="R15" s="1">
        <v>10.907</v>
      </c>
      <c r="S15">
        <f t="shared" si="0"/>
        <v>2.5305865264770262E-2</v>
      </c>
      <c r="T15">
        <f t="shared" si="1"/>
        <v>1.0377053131355372</v>
      </c>
    </row>
    <row r="16" spans="6:20" x14ac:dyDescent="0.25">
      <c r="P16" s="1">
        <f t="shared" si="2"/>
        <v>14</v>
      </c>
      <c r="Q16" s="1">
        <v>1.19</v>
      </c>
      <c r="R16" s="1">
        <v>18.036999999999999</v>
      </c>
      <c r="S16">
        <f t="shared" si="0"/>
        <v>7.554696139253074E-2</v>
      </c>
      <c r="T16">
        <f t="shared" si="1"/>
        <v>1.2561643052796145</v>
      </c>
    </row>
    <row r="17" spans="16:20" x14ac:dyDescent="0.25">
      <c r="P17" s="1">
        <f t="shared" si="2"/>
        <v>15</v>
      </c>
      <c r="Q17" s="1">
        <v>1.05</v>
      </c>
      <c r="R17" s="1">
        <v>10.494</v>
      </c>
      <c r="S17">
        <f t="shared" si="0"/>
        <v>2.1189299069938092E-2</v>
      </c>
      <c r="T17">
        <f t="shared" si="1"/>
        <v>1.0209410598623201</v>
      </c>
    </row>
    <row r="18" spans="16:20" x14ac:dyDescent="0.25">
      <c r="P18" s="1">
        <f t="shared" si="2"/>
        <v>16</v>
      </c>
      <c r="Q18" s="1">
        <v>0.99</v>
      </c>
      <c r="R18" s="1">
        <v>8.08</v>
      </c>
      <c r="S18">
        <f t="shared" si="0"/>
        <v>-4.3648054024500883E-3</v>
      </c>
      <c r="T18">
        <f t="shared" si="1"/>
        <v>0.90741136077458617</v>
      </c>
    </row>
    <row r="19" spans="16:20" x14ac:dyDescent="0.25">
      <c r="P19" s="1">
        <f t="shared" si="2"/>
        <v>17</v>
      </c>
      <c r="Q19" s="1">
        <v>0.81</v>
      </c>
      <c r="R19" s="1">
        <v>4.5999999999999996</v>
      </c>
      <c r="S19">
        <f t="shared" si="0"/>
        <v>-9.1514981121350217E-2</v>
      </c>
      <c r="T19">
        <f t="shared" si="1"/>
        <v>0.66275783168157409</v>
      </c>
    </row>
    <row r="20" spans="16:20" x14ac:dyDescent="0.25">
      <c r="P20" s="1">
        <f t="shared" si="2"/>
        <v>18</v>
      </c>
      <c r="Q20" s="1">
        <v>0.6</v>
      </c>
      <c r="R20" s="1">
        <v>1.8720000000000001</v>
      </c>
      <c r="S20">
        <f t="shared" si="0"/>
        <v>-0.22184874961635639</v>
      </c>
      <c r="T20">
        <f t="shared" si="1"/>
        <v>0.27230584440208644</v>
      </c>
    </row>
    <row r="21" spans="16:20" x14ac:dyDescent="0.25">
      <c r="P21" s="1">
        <f t="shared" si="2"/>
        <v>19</v>
      </c>
      <c r="Q21" s="1">
        <v>0.57999999999999996</v>
      </c>
      <c r="R21" s="1">
        <v>1.4470000000000001</v>
      </c>
      <c r="S21">
        <f t="shared" si="0"/>
        <v>-0.23657200643706275</v>
      </c>
      <c r="T21">
        <f t="shared" si="1"/>
        <v>0.1604685311190375</v>
      </c>
    </row>
    <row r="22" spans="16:20" x14ac:dyDescent="0.25">
      <c r="P22" s="1">
        <f t="shared" si="2"/>
        <v>20</v>
      </c>
      <c r="Q22" s="1">
        <v>0.68</v>
      </c>
      <c r="R22" s="1">
        <v>2.448</v>
      </c>
      <c r="S22">
        <f t="shared" si="0"/>
        <v>-0.16749108729376366</v>
      </c>
      <c r="T22">
        <f t="shared" si="1"/>
        <v>0.38881141347352355</v>
      </c>
    </row>
    <row r="23" spans="16:20" x14ac:dyDescent="0.25">
      <c r="P23" s="1">
        <f t="shared" si="2"/>
        <v>21</v>
      </c>
      <c r="Q23" s="1">
        <v>0.77</v>
      </c>
      <c r="R23" s="1">
        <v>3.6459999999999999</v>
      </c>
      <c r="S23">
        <f t="shared" si="0"/>
        <v>-0.11350927482751812</v>
      </c>
      <c r="T23">
        <f t="shared" si="1"/>
        <v>0.56181666431895749</v>
      </c>
    </row>
    <row r="24" spans="16:20" x14ac:dyDescent="0.25">
      <c r="P24" s="1">
        <f t="shared" si="2"/>
        <v>22</v>
      </c>
      <c r="Q24" s="1">
        <v>0.66</v>
      </c>
      <c r="R24" s="1">
        <v>2.2000000000000002</v>
      </c>
      <c r="S24">
        <f t="shared" si="0"/>
        <v>-0.18045606445813131</v>
      </c>
      <c r="T24">
        <f t="shared" si="1"/>
        <v>0.34242268082220628</v>
      </c>
    </row>
    <row r="25" spans="16:20" x14ac:dyDescent="0.25">
      <c r="P25" s="1">
        <f t="shared" si="2"/>
        <v>23</v>
      </c>
      <c r="Q25" s="1">
        <v>0.49</v>
      </c>
      <c r="R25" s="1">
        <v>1.03</v>
      </c>
      <c r="S25">
        <f t="shared" si="0"/>
        <v>-0.30980391997148632</v>
      </c>
      <c r="T25">
        <f t="shared" si="1"/>
        <v>1.2837224705172217E-2</v>
      </c>
    </row>
    <row r="26" spans="16:20" x14ac:dyDescent="0.25">
      <c r="P26" s="1">
        <f t="shared" si="2"/>
        <v>24</v>
      </c>
      <c r="Q26" s="1">
        <v>0.48</v>
      </c>
      <c r="R26" s="1">
        <v>0.92</v>
      </c>
      <c r="S26">
        <f t="shared" si="0"/>
        <v>-0.31875876262441277</v>
      </c>
      <c r="T26">
        <f t="shared" si="1"/>
        <v>-3.6212172654444715E-2</v>
      </c>
    </row>
    <row r="27" spans="16:20" x14ac:dyDescent="0.25">
      <c r="P27" s="1">
        <f t="shared" si="2"/>
        <v>25</v>
      </c>
      <c r="Q27" s="1">
        <v>1.05</v>
      </c>
      <c r="R27" s="1">
        <v>12.066000000000001</v>
      </c>
      <c r="S27">
        <f t="shared" si="0"/>
        <v>2.1189299069938092E-2</v>
      </c>
      <c r="T27">
        <f t="shared" si="1"/>
        <v>1.0815633209803857</v>
      </c>
    </row>
    <row r="28" spans="16:20" x14ac:dyDescent="0.25">
      <c r="P28" s="1">
        <f t="shared" si="2"/>
        <v>26</v>
      </c>
      <c r="Q28" s="1">
        <v>1.35</v>
      </c>
      <c r="R28" s="1">
        <v>25.899000000000001</v>
      </c>
      <c r="S28">
        <f t="shared" si="0"/>
        <v>0.13033376849500614</v>
      </c>
      <c r="T28">
        <f t="shared" si="1"/>
        <v>1.4132829956308202</v>
      </c>
    </row>
    <row r="29" spans="16:20" x14ac:dyDescent="0.25">
      <c r="P29" s="1">
        <f t="shared" si="2"/>
        <v>27</v>
      </c>
      <c r="Q29" s="1">
        <v>1.08</v>
      </c>
      <c r="R29" s="1">
        <v>14.654999999999999</v>
      </c>
      <c r="S29">
        <f t="shared" si="0"/>
        <v>3.342375548694973E-2</v>
      </c>
      <c r="T29">
        <f t="shared" si="1"/>
        <v>1.1659858227744544</v>
      </c>
    </row>
    <row r="30" spans="16:20" x14ac:dyDescent="0.25">
      <c r="P30" s="1">
        <f t="shared" si="2"/>
        <v>28</v>
      </c>
      <c r="Q30" s="1">
        <v>1.49</v>
      </c>
      <c r="R30" s="1">
        <v>40.192</v>
      </c>
      <c r="S30">
        <f t="shared" si="0"/>
        <v>0.17318626841227402</v>
      </c>
      <c r="T30">
        <f t="shared" si="1"/>
        <v>1.6041396177210834</v>
      </c>
    </row>
    <row r="31" spans="16:20" x14ac:dyDescent="0.25">
      <c r="P31" s="1">
        <f t="shared" si="2"/>
        <v>29</v>
      </c>
      <c r="Q31" s="1">
        <v>0.99</v>
      </c>
      <c r="R31" s="1">
        <v>7.484</v>
      </c>
      <c r="S31">
        <f t="shared" si="0"/>
        <v>-4.3648054024500883E-3</v>
      </c>
      <c r="T31">
        <f t="shared" si="1"/>
        <v>0.87413377882797227</v>
      </c>
    </row>
    <row r="32" spans="16:20" x14ac:dyDescent="0.25">
      <c r="P32" s="1">
        <f>P31+1</f>
        <v>30</v>
      </c>
      <c r="Q32" s="1">
        <v>0.87</v>
      </c>
      <c r="R32" s="1">
        <v>5.35</v>
      </c>
      <c r="S32">
        <f t="shared" si="0"/>
        <v>-6.0480747381381476E-2</v>
      </c>
      <c r="T32">
        <f t="shared" si="1"/>
        <v>0.72835378202122847</v>
      </c>
    </row>
    <row r="33" spans="16:20" x14ac:dyDescent="0.25">
      <c r="P33" s="1">
        <f t="shared" si="2"/>
        <v>31</v>
      </c>
      <c r="Q33" s="1">
        <v>0.83</v>
      </c>
      <c r="R33" s="1">
        <v>4.2960000000000003</v>
      </c>
      <c r="S33">
        <f t="shared" si="0"/>
        <v>-8.092190762392612E-2</v>
      </c>
      <c r="T33">
        <f t="shared" si="1"/>
        <v>0.63306427269149923</v>
      </c>
    </row>
    <row r="34" spans="16:20" x14ac:dyDescent="0.25">
      <c r="P34" s="1">
        <f t="shared" si="2"/>
        <v>32</v>
      </c>
      <c r="Q34" s="1">
        <v>0.75</v>
      </c>
      <c r="R34" s="1">
        <v>4.4909999999999997</v>
      </c>
      <c r="S34">
        <f t="shared" si="0"/>
        <v>-0.12493873660829995</v>
      </c>
      <c r="T34">
        <f t="shared" si="1"/>
        <v>0.65234305506271473</v>
      </c>
    </row>
    <row r="35" spans="16:20" x14ac:dyDescent="0.25">
      <c r="P35" s="1">
        <f t="shared" si="2"/>
        <v>33</v>
      </c>
      <c r="Q35" s="1">
        <v>0.67</v>
      </c>
      <c r="R35" s="1">
        <v>2.5659999999999998</v>
      </c>
      <c r="S35">
        <f t="shared" si="0"/>
        <v>-0.17392519729917355</v>
      </c>
      <c r="T35">
        <f t="shared" si="1"/>
        <v>0.40925665203890965</v>
      </c>
    </row>
    <row r="36" spans="16:20" x14ac:dyDescent="0.25">
      <c r="P36" s="1">
        <f t="shared" si="2"/>
        <v>34</v>
      </c>
      <c r="Q36" s="1">
        <v>0.63</v>
      </c>
      <c r="R36" s="1">
        <v>2.0760000000000001</v>
      </c>
      <c r="S36">
        <f t="shared" si="0"/>
        <v>-0.20065945054641829</v>
      </c>
      <c r="T36">
        <f t="shared" si="1"/>
        <v>0.31722734917642026</v>
      </c>
    </row>
    <row r="37" spans="16:20" x14ac:dyDescent="0.25">
      <c r="P37" s="1">
        <f>P36+1</f>
        <v>35</v>
      </c>
      <c r="Q37" s="1">
        <v>0.54</v>
      </c>
      <c r="R37" s="1">
        <v>1.2430000000000001</v>
      </c>
      <c r="S37">
        <f t="shared" si="0"/>
        <v>-0.26760624017703144</v>
      </c>
      <c r="T37">
        <f t="shared" si="1"/>
        <v>9.4471128641644794E-2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6" r:id="rId4">
          <objectPr defaultSize="0" autoPict="0" r:id="rId5">
            <anchor moveWithCells="1" sizeWithCells="1">
              <from>
                <xdr:col>21</xdr:col>
                <xdr:colOff>0</xdr:colOff>
                <xdr:row>17</xdr:row>
                <xdr:rowOff>0</xdr:rowOff>
              </from>
              <to>
                <xdr:col>27</xdr:col>
                <xdr:colOff>19050</xdr:colOff>
                <xdr:row>19</xdr:row>
                <xdr:rowOff>28575</xdr:rowOff>
              </to>
            </anchor>
          </objectPr>
        </oleObject>
      </mc:Choice>
      <mc:Fallback>
        <oleObject progId="Equation.DSMT4" shapeId="1026" r:id="rId4"/>
      </mc:Fallback>
    </mc:AlternateContent>
    <mc:AlternateContent xmlns:mc="http://schemas.openxmlformats.org/markup-compatibility/2006">
      <mc:Choice Requires="x14">
        <oleObject progId="Equation.DSMT4" shapeId="1027" r:id="rId6">
          <objectPr defaultSize="0" autoPict="0" r:id="rId7">
            <anchor moveWithCells="1" sizeWithCells="1">
              <from>
                <xdr:col>20</xdr:col>
                <xdr:colOff>571500</xdr:colOff>
                <xdr:row>19</xdr:row>
                <xdr:rowOff>57150</xdr:rowOff>
              </from>
              <to>
                <xdr:col>27</xdr:col>
                <xdr:colOff>285750</xdr:colOff>
                <xdr:row>21</xdr:row>
                <xdr:rowOff>190500</xdr:rowOff>
              </to>
            </anchor>
          </objectPr>
        </oleObject>
      </mc:Choice>
      <mc:Fallback>
        <oleObject progId="Equation.DSMT4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I2:P27"/>
  <sheetViews>
    <sheetView topLeftCell="E1" workbookViewId="0">
      <selection activeCell="F7" sqref="F7"/>
    </sheetView>
  </sheetViews>
  <sheetFormatPr defaultRowHeight="15" x14ac:dyDescent="0.25"/>
  <cols>
    <col min="10" max="10" width="15.7109375" style="1" customWidth="1"/>
    <col min="11" max="12" width="9.140625" style="1"/>
    <col min="13" max="13" width="10.28515625" customWidth="1"/>
    <col min="14" max="14" width="10.140625" style="1" customWidth="1"/>
    <col min="15" max="15" width="16.5703125" style="1" customWidth="1"/>
  </cols>
  <sheetData>
    <row r="2" spans="9:16" x14ac:dyDescent="0.25">
      <c r="L2"/>
      <c r="M2" s="1"/>
      <c r="N2" s="1">
        <f>(N18-N6)/(I18-I6)</f>
        <v>-2.3317681764315479E-3</v>
      </c>
      <c r="O2"/>
    </row>
    <row r="3" spans="9:16" x14ac:dyDescent="0.25">
      <c r="L3"/>
      <c r="M3" s="1"/>
      <c r="N3" s="1">
        <f>(N27-N18)/(I27-I18)</f>
        <v>-2.0983712061001865E-4</v>
      </c>
      <c r="O3"/>
    </row>
    <row r="4" spans="9:16" x14ac:dyDescent="0.25">
      <c r="I4" s="7" t="s">
        <v>9</v>
      </c>
      <c r="J4" s="8"/>
      <c r="K4" s="8"/>
      <c r="L4"/>
      <c r="M4" s="1"/>
      <c r="O4"/>
    </row>
    <row r="5" spans="9:16" ht="18.75" x14ac:dyDescent="0.35">
      <c r="I5" s="10" t="s">
        <v>6</v>
      </c>
      <c r="J5" s="10" t="s">
        <v>7</v>
      </c>
      <c r="K5" s="10" t="s">
        <v>8</v>
      </c>
      <c r="L5" s="11" t="s">
        <v>13</v>
      </c>
      <c r="M5" s="11" t="s">
        <v>14</v>
      </c>
      <c r="N5" s="11" t="s">
        <v>10</v>
      </c>
      <c r="O5" s="11" t="s">
        <v>12</v>
      </c>
      <c r="P5" s="11" t="s">
        <v>11</v>
      </c>
    </row>
    <row r="6" spans="9:16" x14ac:dyDescent="0.25">
      <c r="I6" s="2">
        <v>1</v>
      </c>
      <c r="J6" s="2">
        <v>0.98</v>
      </c>
      <c r="K6" s="2">
        <v>7.484</v>
      </c>
      <c r="L6" s="5">
        <f>8.92*J6^3.2875</f>
        <v>8.3468109711119123</v>
      </c>
      <c r="M6" s="6">
        <f>(K6/8.92)^(1/3.2875)</f>
        <v>0.9480076461187984</v>
      </c>
      <c r="N6" s="6">
        <f>J6-M6</f>
        <v>3.1992353881201585E-2</v>
      </c>
      <c r="O6" s="9">
        <f>J6-N6</f>
        <v>0.9480076461187984</v>
      </c>
      <c r="P6" s="1">
        <f>8.92*O6^3.2875</f>
        <v>7.4840000000000009</v>
      </c>
    </row>
    <row r="7" spans="9:16" x14ac:dyDescent="0.25">
      <c r="I7" s="2">
        <v>2</v>
      </c>
      <c r="J7" s="2">
        <v>0.94</v>
      </c>
      <c r="K7" s="2"/>
      <c r="L7" s="5">
        <f>8.92*J7^3.2875</f>
        <v>7.278178005162637</v>
      </c>
      <c r="M7" s="1"/>
      <c r="N7" s="6">
        <f>N6+$N$2*1</f>
        <v>2.9660585704770037E-2</v>
      </c>
      <c r="O7" s="9">
        <f>J7-N7</f>
        <v>0.91033941429522991</v>
      </c>
      <c r="P7" s="5">
        <f t="shared" ref="P7:P27" si="0">8.92*O7^3.2875</f>
        <v>6.5500687120358254</v>
      </c>
    </row>
    <row r="8" spans="9:16" x14ac:dyDescent="0.25">
      <c r="I8" s="2">
        <v>3</v>
      </c>
      <c r="J8" s="2">
        <v>0.98</v>
      </c>
      <c r="K8" s="2"/>
      <c r="L8" s="5">
        <f>8.92*J8^3.2875</f>
        <v>8.3468109711119123</v>
      </c>
      <c r="M8" s="1"/>
      <c r="N8" s="6">
        <f>N7+$N$2*1</f>
        <v>2.7328817528338489E-2</v>
      </c>
      <c r="O8" s="9">
        <f>J8-N8</f>
        <v>0.95267118247166149</v>
      </c>
      <c r="P8" s="5">
        <f t="shared" si="0"/>
        <v>7.6057152196034998</v>
      </c>
    </row>
    <row r="9" spans="9:16" x14ac:dyDescent="0.25">
      <c r="I9" s="2">
        <v>4</v>
      </c>
      <c r="J9" s="2">
        <v>0.94</v>
      </c>
      <c r="K9" s="2"/>
      <c r="L9" s="5">
        <f>8.92*J9^3.2875</f>
        <v>7.278178005162637</v>
      </c>
      <c r="M9" s="1"/>
      <c r="N9" s="6">
        <f>N8+$N$2*1</f>
        <v>2.4997049351906941E-2</v>
      </c>
      <c r="O9" s="9">
        <f>J9-N9</f>
        <v>0.91500295064809301</v>
      </c>
      <c r="P9" s="5">
        <f t="shared" si="0"/>
        <v>6.661028705345136</v>
      </c>
    </row>
    <row r="10" spans="9:16" x14ac:dyDescent="0.25">
      <c r="I10" s="2">
        <v>5</v>
      </c>
      <c r="J10" s="2">
        <v>1.04</v>
      </c>
      <c r="K10" s="2"/>
      <c r="L10" s="5">
        <f>8.92*J10^3.2875</f>
        <v>10.147567697774445</v>
      </c>
      <c r="M10" s="1"/>
      <c r="N10" s="6">
        <f>N9+$N$2*1</f>
        <v>2.2665281175475394E-2</v>
      </c>
      <c r="O10" s="9">
        <f>J10-N10</f>
        <v>1.0173347188245248</v>
      </c>
      <c r="P10" s="5">
        <f t="shared" si="0"/>
        <v>9.4384855207750267</v>
      </c>
    </row>
    <row r="11" spans="9:16" x14ac:dyDescent="0.25">
      <c r="I11" s="2">
        <v>6</v>
      </c>
      <c r="J11" s="2">
        <v>1</v>
      </c>
      <c r="K11" s="2"/>
      <c r="L11" s="5">
        <f>8.92*J11^3.2875</f>
        <v>8.92</v>
      </c>
      <c r="M11" s="1"/>
      <c r="N11" s="6">
        <f>N10+$N$2*1</f>
        <v>2.0333512999043846E-2</v>
      </c>
      <c r="O11" s="9">
        <f>J11-N11</f>
        <v>0.97966648700095615</v>
      </c>
      <c r="P11" s="5">
        <f t="shared" si="0"/>
        <v>8.3374761934860615</v>
      </c>
    </row>
    <row r="12" spans="9:16" x14ac:dyDescent="0.25">
      <c r="I12" s="2">
        <v>7</v>
      </c>
      <c r="J12" s="2">
        <v>0.95</v>
      </c>
      <c r="K12" s="2"/>
      <c r="L12" s="5">
        <f>8.92*J12^3.2875</f>
        <v>7.5358319793586528</v>
      </c>
      <c r="M12" s="1"/>
      <c r="N12" s="6">
        <f>N11+$N$2*1</f>
        <v>1.8001744822612298E-2</v>
      </c>
      <c r="O12" s="9">
        <f>J12-N12</f>
        <v>0.93199825517738766</v>
      </c>
      <c r="P12" s="5">
        <f t="shared" si="0"/>
        <v>7.0764752705142158</v>
      </c>
    </row>
    <row r="13" spans="9:16" x14ac:dyDescent="0.25">
      <c r="I13" s="2">
        <v>8</v>
      </c>
      <c r="J13" s="2">
        <v>0.94</v>
      </c>
      <c r="K13" s="2"/>
      <c r="L13" s="5">
        <f>8.92*J13^3.2875</f>
        <v>7.278178005162637</v>
      </c>
      <c r="M13" s="1"/>
      <c r="N13" s="6">
        <f>N12+$N$2*1</f>
        <v>1.566997664618075E-2</v>
      </c>
      <c r="O13" s="9">
        <f>J13-N13</f>
        <v>0.9243300233538192</v>
      </c>
      <c r="P13" s="5">
        <f t="shared" si="0"/>
        <v>6.8868609286959082</v>
      </c>
    </row>
    <row r="14" spans="9:16" x14ac:dyDescent="0.25">
      <c r="I14" s="2">
        <v>9</v>
      </c>
      <c r="J14" s="2">
        <v>0.93</v>
      </c>
      <c r="K14" s="2"/>
      <c r="L14" s="5">
        <f>8.92*J14^3.2875</f>
        <v>7.0267183753404687</v>
      </c>
      <c r="M14" s="1"/>
      <c r="N14" s="6">
        <f>N13+$N$2*1</f>
        <v>1.3338208469749202E-2</v>
      </c>
      <c r="O14" s="9">
        <f>J14-N14</f>
        <v>0.91666179153025085</v>
      </c>
      <c r="P14" s="5">
        <f t="shared" si="0"/>
        <v>6.7008109787741166</v>
      </c>
    </row>
    <row r="15" spans="9:16" x14ac:dyDescent="0.25">
      <c r="I15" s="2">
        <v>10</v>
      </c>
      <c r="J15" s="2">
        <v>0.9</v>
      </c>
      <c r="K15" s="2"/>
      <c r="L15" s="5">
        <f>8.92*J15^3.2875</f>
        <v>6.3086597394319881</v>
      </c>
      <c r="M15" s="1"/>
      <c r="N15" s="6">
        <f>N14+$N$2*1</f>
        <v>1.1006440293317654E-2</v>
      </c>
      <c r="O15" s="9">
        <f>J15-N15</f>
        <v>0.88899355970668237</v>
      </c>
      <c r="P15" s="5">
        <f t="shared" si="0"/>
        <v>6.0585549379339367</v>
      </c>
    </row>
    <row r="16" spans="9:16" x14ac:dyDescent="0.25">
      <c r="I16" s="2">
        <v>11</v>
      </c>
      <c r="J16" s="2">
        <v>0.88</v>
      </c>
      <c r="K16" s="2"/>
      <c r="L16" s="5">
        <f>8.92*J16^3.2875</f>
        <v>5.8593796590395417</v>
      </c>
      <c r="M16" s="1"/>
      <c r="N16" s="6">
        <f>N15+$N$2*1</f>
        <v>8.6746721168861063E-3</v>
      </c>
      <c r="O16" s="9">
        <f>J16-N16</f>
        <v>0.8713253278831139</v>
      </c>
      <c r="P16" s="5">
        <f t="shared" si="0"/>
        <v>5.6716277249023292</v>
      </c>
    </row>
    <row r="17" spans="9:16" x14ac:dyDescent="0.25">
      <c r="I17" s="2">
        <v>12</v>
      </c>
      <c r="J17" s="2">
        <v>0.86</v>
      </c>
      <c r="K17" s="2"/>
      <c r="L17" s="5">
        <f>8.92*J17^3.2875</f>
        <v>5.4328599880702688</v>
      </c>
      <c r="M17" s="1"/>
      <c r="N17" s="6">
        <f>N16+$N$2*1</f>
        <v>6.3429039404545584E-3</v>
      </c>
      <c r="O17" s="9">
        <f>J17-N17</f>
        <v>0.85365709605954543</v>
      </c>
      <c r="P17" s="5">
        <f t="shared" si="0"/>
        <v>5.3022379273319862</v>
      </c>
    </row>
    <row r="18" spans="9:16" x14ac:dyDescent="0.25">
      <c r="I18" s="2">
        <v>13</v>
      </c>
      <c r="J18" s="2">
        <v>0.86</v>
      </c>
      <c r="K18" s="4">
        <v>5.35</v>
      </c>
      <c r="L18" s="5">
        <f>8.92*J18^3.2875</f>
        <v>5.4328599880702688</v>
      </c>
      <c r="M18" s="6">
        <f>(K18/8.92)^(1/3.2875)</f>
        <v>0.85598886423597698</v>
      </c>
      <c r="N18" s="6">
        <f>J18-M18</f>
        <v>4.0111357640230105E-3</v>
      </c>
      <c r="O18" s="9">
        <f>J18-N18</f>
        <v>0.85598886423597698</v>
      </c>
      <c r="P18" s="5">
        <f t="shared" si="0"/>
        <v>5.3499999999999988</v>
      </c>
    </row>
    <row r="19" spans="9:16" x14ac:dyDescent="0.25">
      <c r="I19" s="2">
        <v>14</v>
      </c>
      <c r="J19" s="2">
        <v>0.84</v>
      </c>
      <c r="K19" s="2"/>
      <c r="L19" s="5">
        <f>8.92*J19^3.2875</f>
        <v>5.0284369301881986</v>
      </c>
      <c r="M19" s="1"/>
      <c r="N19" s="6">
        <f>N18+$N$3*1</f>
        <v>3.801298643412992E-3</v>
      </c>
      <c r="O19" s="9">
        <f>J19-N19</f>
        <v>0.83619870135658703</v>
      </c>
      <c r="P19" s="5">
        <f t="shared" si="0"/>
        <v>4.9540147876603555</v>
      </c>
    </row>
    <row r="20" spans="9:16" x14ac:dyDescent="0.25">
      <c r="I20" s="2">
        <v>15</v>
      </c>
      <c r="J20" s="2">
        <v>0.84</v>
      </c>
      <c r="K20" s="2"/>
      <c r="L20" s="5">
        <f>8.92*J20^3.2875</f>
        <v>5.0284369301881986</v>
      </c>
      <c r="M20" s="1"/>
      <c r="N20" s="6">
        <f>N19+$N$3*1</f>
        <v>3.5914615228029734E-3</v>
      </c>
      <c r="O20" s="9">
        <f>J20-N20</f>
        <v>0.83640853847719698</v>
      </c>
      <c r="P20" s="5">
        <f t="shared" si="0"/>
        <v>4.9581028784668106</v>
      </c>
    </row>
    <row r="21" spans="9:16" x14ac:dyDescent="0.25">
      <c r="I21" s="2">
        <v>16</v>
      </c>
      <c r="J21" s="2">
        <v>0.84</v>
      </c>
      <c r="K21" s="2"/>
      <c r="L21" s="5">
        <f>8.92*J21^3.2875</f>
        <v>5.0284369301881986</v>
      </c>
      <c r="M21" s="1"/>
      <c r="N21" s="6">
        <f>N20+$N$3*1</f>
        <v>3.3816244021929549E-3</v>
      </c>
      <c r="O21" s="9">
        <f>J21-N21</f>
        <v>0.83661837559780705</v>
      </c>
      <c r="P21" s="5">
        <f t="shared" si="0"/>
        <v>4.9621933160410645</v>
      </c>
    </row>
    <row r="22" spans="9:16" x14ac:dyDescent="0.25">
      <c r="I22" s="2">
        <v>17</v>
      </c>
      <c r="J22" s="2">
        <v>0.84</v>
      </c>
      <c r="K22" s="2"/>
      <c r="L22" s="5">
        <f>8.92*J22^3.2875</f>
        <v>5.0284369301881986</v>
      </c>
      <c r="M22" s="1"/>
      <c r="N22" s="6">
        <f>N21+$N$3*1</f>
        <v>3.1717872815829364E-3</v>
      </c>
      <c r="O22" s="9">
        <f>J22-N22</f>
        <v>0.83682821271841701</v>
      </c>
      <c r="P22" s="5">
        <f t="shared" si="0"/>
        <v>4.9662861011411623</v>
      </c>
    </row>
    <row r="23" spans="9:16" x14ac:dyDescent="0.25">
      <c r="I23" s="2">
        <v>18</v>
      </c>
      <c r="J23" s="2">
        <v>0.81</v>
      </c>
      <c r="K23" s="2"/>
      <c r="L23" s="5">
        <f>8.92*J23^3.2875</f>
        <v>4.4617923439383507</v>
      </c>
      <c r="M23" s="1"/>
      <c r="N23" s="6">
        <f>N22+$N$3*1</f>
        <v>2.9619501609729178E-3</v>
      </c>
      <c r="O23" s="9">
        <f>J23-N23</f>
        <v>0.80703804983902716</v>
      </c>
      <c r="P23" s="5">
        <f t="shared" si="0"/>
        <v>4.4083789087298522</v>
      </c>
    </row>
    <row r="24" spans="9:16" x14ac:dyDescent="0.25">
      <c r="I24" s="2">
        <v>19</v>
      </c>
      <c r="J24" s="2">
        <v>0.87</v>
      </c>
      <c r="K24" s="2"/>
      <c r="L24" s="5">
        <f>8.92*J24^3.2875</f>
        <v>5.6433163624789806</v>
      </c>
      <c r="M24" s="1"/>
      <c r="N24" s="6">
        <f>N23+$N$3*1</f>
        <v>2.7521130403628993E-3</v>
      </c>
      <c r="O24" s="9">
        <f>J24-N24</f>
        <v>0.86724788695963706</v>
      </c>
      <c r="P24" s="5">
        <f t="shared" si="0"/>
        <v>5.5848406996355076</v>
      </c>
    </row>
    <row r="25" spans="9:16" x14ac:dyDescent="0.25">
      <c r="I25" s="2">
        <v>20</v>
      </c>
      <c r="J25" s="2">
        <v>0.86</v>
      </c>
      <c r="K25" s="2"/>
      <c r="L25" s="5">
        <f>8.92*J25^3.2875</f>
        <v>5.4328599880702688</v>
      </c>
      <c r="M25" s="1"/>
      <c r="N25" s="6">
        <f>N24+$N$3*1</f>
        <v>2.5422759197528807E-3</v>
      </c>
      <c r="O25" s="9">
        <f>J25-N25</f>
        <v>0.85745772408024712</v>
      </c>
      <c r="P25" s="5">
        <f t="shared" si="0"/>
        <v>5.3802401504219581</v>
      </c>
    </row>
    <row r="26" spans="9:16" x14ac:dyDescent="0.25">
      <c r="I26" s="2">
        <v>21</v>
      </c>
      <c r="J26" s="2">
        <v>0.82</v>
      </c>
      <c r="K26" s="2"/>
      <c r="L26" s="5">
        <f>8.92*J26^3.2875</f>
        <v>4.6454511130502851</v>
      </c>
      <c r="M26" s="1"/>
      <c r="N26" s="6">
        <f>N25+$N$3*1</f>
        <v>2.3324387991428622E-3</v>
      </c>
      <c r="O26" s="9">
        <f>J26-N26</f>
        <v>0.81766756120085704</v>
      </c>
      <c r="P26" s="5">
        <f t="shared" si="0"/>
        <v>4.6021522407230115</v>
      </c>
    </row>
    <row r="27" spans="9:16" x14ac:dyDescent="0.25">
      <c r="I27" s="2">
        <v>22</v>
      </c>
      <c r="J27" s="2">
        <v>0.8</v>
      </c>
      <c r="K27" s="2">
        <v>4.2460000000000004</v>
      </c>
      <c r="L27" s="5">
        <f>8.92*J27^3.2875</f>
        <v>4.2832476631258656</v>
      </c>
      <c r="M27" s="6">
        <f>(K27/8.92)^(1/3.2875)</f>
        <v>0.7978773983214672</v>
      </c>
      <c r="N27" s="6">
        <f>J27-M27</f>
        <v>2.1226016785328428E-3</v>
      </c>
      <c r="O27" s="9">
        <f>J27-N27</f>
        <v>0.7978773983214672</v>
      </c>
      <c r="P27" s="5">
        <f t="shared" si="0"/>
        <v>4.2459999999999996</v>
      </c>
    </row>
  </sheetData>
  <mergeCells count="1">
    <mergeCell ref="I4:K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50" r:id="rId4">
          <objectPr defaultSize="0" autoPict="0" r:id="rId5">
            <anchor moveWithCells="1" sizeWithCells="1">
              <from>
                <xdr:col>17</xdr:col>
                <xdr:colOff>142875</xdr:colOff>
                <xdr:row>3</xdr:row>
                <xdr:rowOff>57150</xdr:rowOff>
              </from>
              <to>
                <xdr:col>23</xdr:col>
                <xdr:colOff>466725</xdr:colOff>
                <xdr:row>8</xdr:row>
                <xdr:rowOff>38100</xdr:rowOff>
              </to>
            </anchor>
          </objectPr>
        </oleObject>
      </mc:Choice>
      <mc:Fallback>
        <oleObject progId="Equation.DSMT4" shapeId="2050" r:id="rId4"/>
      </mc:Fallback>
    </mc:AlternateContent>
    <mc:AlternateContent xmlns:mc="http://schemas.openxmlformats.org/markup-compatibility/2006">
      <mc:Choice Requires="x14">
        <oleObject progId="Equation.DSMT4" shapeId="2052" r:id="rId6">
          <objectPr defaultSize="0" autoPict="0" r:id="rId7">
            <anchor moveWithCells="1" sizeWithCells="1">
              <from>
                <xdr:col>18</xdr:col>
                <xdr:colOff>266700</xdr:colOff>
                <xdr:row>9</xdr:row>
                <xdr:rowOff>104775</xdr:rowOff>
              </from>
              <to>
                <xdr:col>22</xdr:col>
                <xdr:colOff>352425</xdr:colOff>
                <xdr:row>19</xdr:row>
                <xdr:rowOff>161925</xdr:rowOff>
              </to>
            </anchor>
          </objectPr>
        </oleObject>
      </mc:Choice>
      <mc:Fallback>
        <oleObject progId="Equation.DSMT4" shapeId="205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5.5.2</vt:lpstr>
      <vt:lpstr>5.5.3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2015-11-11T16:06:44Z</dcterms:created>
  <dcterms:modified xsi:type="dcterms:W3CDTF">2015-11-11T18:06:45Z</dcterms:modified>
</cp:coreProperties>
</file>