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5"/>
  </bookViews>
  <sheets>
    <sheet name="example 1" sheetId="14" r:id="rId1"/>
    <sheet name="example 2" sheetId="12" r:id="rId2"/>
    <sheet name="example 3" sheetId="15" r:id="rId3"/>
    <sheet name="problem A" sheetId="16" r:id="rId4"/>
    <sheet name="problem B" sheetId="17" r:id="rId5"/>
    <sheet name="Sensitivity analysis example" sheetId="18" r:id="rId6"/>
  </sheets>
  <definedNames>
    <definedName name="solver_adj" localSheetId="0" hidden="1">'example 1'!$R$5:$R$6</definedName>
    <definedName name="solver_adj" localSheetId="1" hidden="1">'example 2'!$R$5:$R$6</definedName>
    <definedName name="solver_adj" localSheetId="2" hidden="1">'example 3'!$R$5:$R$6</definedName>
    <definedName name="solver_adj" localSheetId="3" hidden="1">'problem A'!$R$5:$R$15</definedName>
    <definedName name="solver_adj" localSheetId="4" hidden="1">'problem B'!$R$5:$R$6</definedName>
    <definedName name="solver_adj" localSheetId="5" hidden="1">'Sensitivity analysis example'!#REF!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1" localSheetId="0" hidden="1">'example 1'!$R$5:$R$6</definedName>
    <definedName name="solver_lhs1" localSheetId="1" hidden="1">'example 2'!$R$5:$R$6</definedName>
    <definedName name="solver_lhs1" localSheetId="2" hidden="1">'example 3'!$R$5:$R$6</definedName>
    <definedName name="solver_lhs1" localSheetId="3" hidden="1">'problem A'!$R$5:$R$15</definedName>
    <definedName name="solver_lhs1" localSheetId="4" hidden="1">'problem B'!$R$5:$R$6</definedName>
    <definedName name="solver_lhs1" localSheetId="5" hidden="1">'Sensitivity analysis example'!#REF!</definedName>
    <definedName name="solver_lhs2" localSheetId="0" hidden="1">'example 1'!$V$8</definedName>
    <definedName name="solver_lhs2" localSheetId="1" hidden="1">'example 2'!$V$8:$V$9</definedName>
    <definedName name="solver_lhs2" localSheetId="2" hidden="1">'example 3'!$V$8:$V$9</definedName>
    <definedName name="solver_lhs2" localSheetId="3" hidden="1">'problem A'!$V$13:$V$16</definedName>
    <definedName name="solver_lhs2" localSheetId="4" hidden="1">'problem B'!$V$10</definedName>
    <definedName name="solver_lhs3" localSheetId="3" hidden="1">'problem A'!$V$8:$V$10</definedName>
    <definedName name="solver_lhs3" localSheetId="4" hidden="1">'problem B'!$V$8:$V$9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0" hidden="1">2</definedName>
    <definedName name="solver_num" localSheetId="1" hidden="1">2</definedName>
    <definedName name="solver_num" localSheetId="2" hidden="1">2</definedName>
    <definedName name="solver_num" localSheetId="3" hidden="1">3</definedName>
    <definedName name="solver_num" localSheetId="4" hidden="1">3</definedName>
    <definedName name="solver_num" localSheetId="5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0" hidden="1">'example 1'!$V$5</definedName>
    <definedName name="solver_opt" localSheetId="1" hidden="1">'example 2'!$V$5</definedName>
    <definedName name="solver_opt" localSheetId="2" hidden="1">'example 3'!$V$5</definedName>
    <definedName name="solver_opt" localSheetId="3" hidden="1">'problem A'!$V$5</definedName>
    <definedName name="solver_opt" localSheetId="4" hidden="1">'problem B'!$V$5</definedName>
    <definedName name="solver_opt" localSheetId="5" hidden="1">'Sensitivity analysis example'!#REF!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0.00000001</definedName>
    <definedName name="solver_pre" localSheetId="4" hidden="1">0.00000001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2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2" localSheetId="3" hidden="1">3</definedName>
    <definedName name="solver_rel2" localSheetId="4" hidden="1">3</definedName>
    <definedName name="solver_rel3" localSheetId="3" hidden="1">1</definedName>
    <definedName name="solver_rel3" localSheetId="4" hidden="1">1</definedName>
    <definedName name="solver_rhs1" localSheetId="0" hidden="1">0</definedName>
    <definedName name="solver_rhs1" localSheetId="1" hidden="1">0</definedName>
    <definedName name="solver_rhs1" localSheetId="2" hidden="1">0</definedName>
    <definedName name="solver_rhs1" localSheetId="3" hidden="1">0</definedName>
    <definedName name="solver_rhs1" localSheetId="4" hidden="1">0</definedName>
    <definedName name="solver_rhs1" localSheetId="5" hidden="1">'Sensitivity analysis example'!#REF!</definedName>
    <definedName name="solver_rhs2" localSheetId="0" hidden="1">'example 1'!$X$8</definedName>
    <definedName name="solver_rhs2" localSheetId="1" hidden="1">'example 2'!$X$8:$X$9</definedName>
    <definedName name="solver_rhs2" localSheetId="2" hidden="1">'example 3'!$X$8:$X$9</definedName>
    <definedName name="solver_rhs2" localSheetId="3" hidden="1">'problem A'!$X$13:$X$16</definedName>
    <definedName name="solver_rhs2" localSheetId="4" hidden="1">'problem B'!$X$10</definedName>
    <definedName name="solver_rhs3" localSheetId="3" hidden="1">'problem A'!$X$8:$X$10</definedName>
    <definedName name="solver_rhs3" localSheetId="4" hidden="1">'problem B'!$X$8:$X$9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2</definedName>
    <definedName name="solver_typ" localSheetId="4" hidden="1">1</definedName>
    <definedName name="solver_typ" localSheetId="5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I12" i="18" l="1"/>
  <c r="G17" i="18" l="1"/>
  <c r="G18" i="18"/>
  <c r="G19" i="18"/>
  <c r="G16" i="18"/>
  <c r="V8" i="17" l="1"/>
  <c r="V10" i="17"/>
  <c r="V9" i="17"/>
  <c r="V5" i="17"/>
  <c r="V13" i="16"/>
  <c r="V10" i="16"/>
  <c r="V9" i="16"/>
  <c r="V8" i="16"/>
  <c r="V5" i="16"/>
  <c r="V16" i="16"/>
  <c r="V15" i="16"/>
  <c r="V14" i="16"/>
  <c r="V5" i="15" l="1"/>
  <c r="G9" i="15"/>
  <c r="F5" i="15"/>
  <c r="G5" i="15"/>
  <c r="G6" i="15"/>
  <c r="G7" i="15"/>
  <c r="G8" i="15"/>
  <c r="G10" i="15"/>
  <c r="F10" i="15"/>
  <c r="E10" i="15"/>
  <c r="V9" i="15"/>
  <c r="F9" i="15"/>
  <c r="E9" i="15"/>
  <c r="V8" i="15"/>
  <c r="F8" i="15"/>
  <c r="E8" i="15"/>
  <c r="F7" i="15"/>
  <c r="E7" i="15"/>
  <c r="F6" i="15"/>
  <c r="E6" i="15"/>
  <c r="E5" i="15"/>
  <c r="F5" i="14"/>
  <c r="F10" i="14"/>
  <c r="E10" i="14"/>
  <c r="F9" i="14"/>
  <c r="E9" i="14"/>
  <c r="F8" i="14"/>
  <c r="E8" i="14"/>
  <c r="F7" i="14"/>
  <c r="E7" i="14"/>
  <c r="F6" i="14"/>
  <c r="E6" i="14"/>
  <c r="E5" i="14"/>
  <c r="G5" i="12"/>
  <c r="F10" i="12"/>
  <c r="F5" i="12"/>
  <c r="E5" i="12"/>
  <c r="G6" i="12"/>
  <c r="G7" i="12"/>
  <c r="G8" i="12"/>
  <c r="G9" i="12"/>
  <c r="G10" i="12"/>
  <c r="F6" i="12"/>
  <c r="F7" i="12"/>
  <c r="F8" i="12"/>
  <c r="F9" i="12"/>
  <c r="E6" i="12"/>
  <c r="E7" i="12"/>
  <c r="E8" i="12"/>
  <c r="E9" i="12"/>
  <c r="E10" i="12"/>
  <c r="V9" i="12"/>
  <c r="V8" i="12"/>
  <c r="V5" i="12"/>
</calcChain>
</file>

<file path=xl/sharedStrings.xml><?xml version="1.0" encoding="utf-8"?>
<sst xmlns="http://schemas.openxmlformats.org/spreadsheetml/2006/main" count="134" uniqueCount="68">
  <si>
    <t>x1</t>
  </si>
  <si>
    <t>x2</t>
  </si>
  <si>
    <t>B</t>
  </si>
  <si>
    <t>c1</t>
  </si>
  <si>
    <t>c2</t>
  </si>
  <si>
    <t>&lt;=</t>
  </si>
  <si>
    <t>→</t>
  </si>
  <si>
    <t>x11</t>
  </si>
  <si>
    <t>x12</t>
  </si>
  <si>
    <t>x13</t>
  </si>
  <si>
    <t>x14</t>
  </si>
  <si>
    <t>x21</t>
  </si>
  <si>
    <t>x22</t>
  </si>
  <si>
    <t>x23</t>
  </si>
  <si>
    <t>x33</t>
  </si>
  <si>
    <t>x31</t>
  </si>
  <si>
    <t>x32</t>
  </si>
  <si>
    <t>availability</t>
  </si>
  <si>
    <t>x24</t>
  </si>
  <si>
    <t>c3</t>
  </si>
  <si>
    <t>demand</t>
  </si>
  <si>
    <t>c4</t>
  </si>
  <si>
    <t>c5</t>
  </si>
  <si>
    <t>c6</t>
  </si>
  <si>
    <t>c7</t>
  </si>
  <si>
    <t>≥</t>
  </si>
  <si>
    <t>≤</t>
  </si>
  <si>
    <t>C</t>
  </si>
  <si>
    <t>S1</t>
  </si>
  <si>
    <t>S2</t>
  </si>
  <si>
    <t>S3</t>
  </si>
  <si>
    <t>R1</t>
  </si>
  <si>
    <t>R2</t>
  </si>
  <si>
    <t>R3</t>
  </si>
  <si>
    <t>R4</t>
  </si>
  <si>
    <t>allocation</t>
  </si>
  <si>
    <t>units</t>
  </si>
  <si>
    <t>untreated ww</t>
  </si>
  <si>
    <t>product</t>
  </si>
  <si>
    <t>constraints</t>
  </si>
  <si>
    <t>capacity</t>
  </si>
  <si>
    <t>environment</t>
  </si>
  <si>
    <t>reality</t>
  </si>
  <si>
    <t>A</t>
  </si>
  <si>
    <t>Z</t>
  </si>
  <si>
    <t>Variable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</si>
  <si>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</si>
  <si>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</si>
  <si>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</si>
  <si>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</si>
  <si>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</si>
  <si>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</si>
  <si>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</si>
  <si>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</si>
  <si>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</si>
  <si>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</si>
  <si>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</si>
  <si>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</si>
  <si>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</si>
  <si>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</si>
  <si>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</si>
  <si>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</si>
  <si>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$G$11</t>
  </si>
  <si>
    <t>$G$16</t>
  </si>
  <si>
    <t>$G$17</t>
  </si>
  <si>
    <t>$G$18</t>
  </si>
  <si>
    <t>$G$19</t>
  </si>
  <si>
    <t>$G$12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</si>
</sst>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/>
    <xf numFmtId="164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23FD95"/>
      <color rgb="FF33ED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'example 1'!$D$5:$D$10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'example 1'!$E$5:$E$10</c:f>
              <c:numCache>
                <c:formatCode>General</c:formatCode>
                <c:ptCount val="6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40</c:v>
                </c:pt>
                <c:pt idx="4">
                  <c:v>20</c:v>
                </c:pt>
                <c:pt idx="5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'example 1'!$D$5:$D$10</c:f>
              <c:strCache>
                <c:ptCount val="1"/>
                <c:pt idx="0">
                  <c:v>0 20 40 60 80 100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'example 1'!$D$5:$D$10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'example 1'!$F$5:$F$10</c:f>
              <c:numCache>
                <c:formatCode>General</c:formatCode>
                <c:ptCount val="6"/>
                <c:pt idx="0">
                  <c:v>125</c:v>
                </c:pt>
                <c:pt idx="1">
                  <c:v>100</c:v>
                </c:pt>
                <c:pt idx="2">
                  <c:v>75</c:v>
                </c:pt>
                <c:pt idx="3">
                  <c:v>50</c:v>
                </c:pt>
                <c:pt idx="4">
                  <c:v>25</c:v>
                </c:pt>
                <c:pt idx="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030592"/>
        <c:axId val="170032128"/>
      </c:scatterChart>
      <c:valAx>
        <c:axId val="170030592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0032128"/>
        <c:crosses val="autoZero"/>
        <c:crossBetween val="midCat"/>
      </c:valAx>
      <c:valAx>
        <c:axId val="17003212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030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'example 2'!$D$5:$D$10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'example 2'!$E$5:$E$10</c:f>
              <c:numCache>
                <c:formatCode>General</c:formatCode>
                <c:ptCount val="6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40</c:v>
                </c:pt>
                <c:pt idx="4">
                  <c:v>20</c:v>
                </c:pt>
                <c:pt idx="5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'example 2'!$D$5:$D$10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'example 2'!$F$5:$F$10</c:f>
              <c:numCache>
                <c:formatCode>General</c:formatCode>
                <c:ptCount val="6"/>
                <c:pt idx="0">
                  <c:v>160</c:v>
                </c:pt>
                <c:pt idx="1">
                  <c:v>120</c:v>
                </c:pt>
                <c:pt idx="2">
                  <c:v>80</c:v>
                </c:pt>
                <c:pt idx="3">
                  <c:v>40</c:v>
                </c:pt>
                <c:pt idx="4">
                  <c:v>0</c:v>
                </c:pt>
                <c:pt idx="5">
                  <c:v>-40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'example 2'!$D$5:$D$10</c:f>
              <c:strCache>
                <c:ptCount val="1"/>
                <c:pt idx="0">
                  <c:v>0 20 40 60 80 100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'example 2'!$D$5:$D$10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'example 2'!$G$5:$G$10</c:f>
              <c:numCache>
                <c:formatCode>General</c:formatCode>
                <c:ptCount val="6"/>
                <c:pt idx="0">
                  <c:v>115</c:v>
                </c:pt>
                <c:pt idx="1">
                  <c:v>90</c:v>
                </c:pt>
                <c:pt idx="2">
                  <c:v>65</c:v>
                </c:pt>
                <c:pt idx="3">
                  <c:v>40</c:v>
                </c:pt>
                <c:pt idx="4">
                  <c:v>15</c:v>
                </c:pt>
                <c:pt idx="5">
                  <c:v>-10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48352"/>
        <c:axId val="167749888"/>
      </c:scatterChart>
      <c:valAx>
        <c:axId val="167748352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7749888"/>
        <c:crosses val="autoZero"/>
        <c:crossBetween val="midCat"/>
      </c:valAx>
      <c:valAx>
        <c:axId val="16774988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4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'example 3'!$D$5:$D$10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'example 3'!$E$5:$E$10</c:f>
              <c:numCache>
                <c:formatCode>General</c:formatCode>
                <c:ptCount val="6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40</c:v>
                </c:pt>
                <c:pt idx="4">
                  <c:v>20</c:v>
                </c:pt>
                <c:pt idx="5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'example 3'!$D$5:$D$10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'example 3'!$F$5:$F$10</c:f>
              <c:numCache>
                <c:formatCode>General</c:formatCode>
                <c:ptCount val="6"/>
                <c:pt idx="0">
                  <c:v>160</c:v>
                </c:pt>
                <c:pt idx="1">
                  <c:v>120</c:v>
                </c:pt>
                <c:pt idx="2">
                  <c:v>80</c:v>
                </c:pt>
                <c:pt idx="3">
                  <c:v>40</c:v>
                </c:pt>
                <c:pt idx="4">
                  <c:v>0</c:v>
                </c:pt>
                <c:pt idx="5">
                  <c:v>-40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'example 3'!$D$5:$D$10</c:f>
              <c:strCache>
                <c:ptCount val="1"/>
                <c:pt idx="0">
                  <c:v>0 20 40 60 80 100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'example 3'!$D$5:$D$10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'example 3'!$G$5:$G$10</c:f>
              <c:numCache>
                <c:formatCode>General</c:formatCode>
                <c:ptCount val="6"/>
                <c:pt idx="0">
                  <c:v>100</c:v>
                </c:pt>
                <c:pt idx="1">
                  <c:v>84</c:v>
                </c:pt>
                <c:pt idx="2">
                  <c:v>68</c:v>
                </c:pt>
                <c:pt idx="3">
                  <c:v>52</c:v>
                </c:pt>
                <c:pt idx="4">
                  <c:v>36</c:v>
                </c:pt>
                <c:pt idx="5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28128"/>
        <c:axId val="170558592"/>
      </c:scatterChart>
      <c:valAx>
        <c:axId val="170528128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0558592"/>
        <c:crosses val="autoZero"/>
        <c:crossBetween val="midCat"/>
      </c:valAx>
      <c:valAx>
        <c:axId val="17055859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52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485776</xdr:colOff>
      <xdr:row>10</xdr:row>
      <xdr:rowOff>133350</xdr:rowOff>
    </xdr:from>
    <xdr:to>
      <xdr:col>13</xdr:col>
      <xdr:colOff>342900</xdr:colOff>
      <xdr:row>31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47625</xdr:colOff>
      <xdr:row>4</xdr:row>
      <xdr:rowOff>47625</xdr:rowOff>
    </xdr:from>
    <xdr:to>
      <xdr:col>13</xdr:col>
      <xdr:colOff>228600</xdr:colOff>
      <xdr:row>8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809625"/>
          <a:ext cx="32289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10</xdr:row>
      <xdr:rowOff>9525</xdr:rowOff>
    </xdr:from>
    <xdr:to>
      <xdr:col>13</xdr:col>
      <xdr:colOff>371475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257175</xdr:colOff>
      <xdr:row>2</xdr:row>
      <xdr:rowOff>114300</xdr:rowOff>
    </xdr:from>
    <xdr:to>
      <xdr:col>13</xdr:col>
      <xdr:colOff>438150</xdr:colOff>
      <xdr:row>9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95300"/>
          <a:ext cx="383857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10</xdr:row>
      <xdr:rowOff>9525</xdr:rowOff>
    </xdr:from>
    <xdr:to>
      <xdr:col>13</xdr:col>
      <xdr:colOff>371475</xdr:colOff>
      <xdr:row>30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600075</xdr:colOff>
      <xdr:row>0</xdr:row>
      <xdr:rowOff>123825</xdr:rowOff>
    </xdr:from>
    <xdr:to>
      <xdr:col>13</xdr:col>
      <xdr:colOff>590550</xdr:colOff>
      <xdr:row>8</xdr:row>
      <xdr:rowOff>123825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23825"/>
          <a:ext cx="364807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523875</xdr:colOff>
      <xdr:row>13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058275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13</xdr:row>
      <xdr:rowOff>114300</xdr:rowOff>
    </xdr:from>
    <xdr:to>
      <xdr:col>13</xdr:col>
      <xdr:colOff>180975</xdr:colOff>
      <xdr:row>31</xdr:row>
      <xdr:rowOff>114300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90800"/>
          <a:ext cx="7419975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12</xdr:col>
      <xdr:colOff>485775</xdr:colOff>
      <xdr:row>13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2425"/>
          <a:ext cx="658177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171450</xdr:rowOff>
        </xdr:from>
        <xdr:to>
          <xdr:col>9</xdr:col>
          <xdr:colOff>0</xdr:colOff>
          <xdr:row>8</xdr:row>
          <xdr:rowOff>142875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B12" sqref="B12"/>
    </sheetView>
  </sheetViews>
  <sheetFormatPr defaultRowHeight="15" x14ac:dyDescent="0.25"/>
  <cols>
    <col min="15" max="15" width="9.140625" style="2"/>
  </cols>
  <sheetData>
    <row r="1" spans="1:23" x14ac:dyDescent="0.25">
      <c r="A1" s="4" t="s">
        <v>6</v>
      </c>
    </row>
    <row r="2" spans="1:23" x14ac:dyDescent="0.25">
      <c r="F2" t="s">
        <v>2</v>
      </c>
    </row>
    <row r="3" spans="1:23" x14ac:dyDescent="0.25">
      <c r="E3" t="s">
        <v>3</v>
      </c>
      <c r="F3">
        <v>10000</v>
      </c>
    </row>
    <row r="4" spans="1:23" x14ac:dyDescent="0.25">
      <c r="D4" t="s">
        <v>0</v>
      </c>
      <c r="E4" t="s">
        <v>1</v>
      </c>
      <c r="F4" t="s">
        <v>1</v>
      </c>
    </row>
    <row r="5" spans="1:23" x14ac:dyDescent="0.25">
      <c r="D5" s="3">
        <v>0</v>
      </c>
      <c r="E5" s="5">
        <f>100-D5</f>
        <v>100</v>
      </c>
      <c r="F5">
        <f t="shared" ref="F5:F10" si="0">($F$3-100*D5)/80</f>
        <v>125</v>
      </c>
    </row>
    <row r="6" spans="1:23" x14ac:dyDescent="0.25">
      <c r="D6" s="3">
        <v>20</v>
      </c>
      <c r="E6" s="5">
        <f t="shared" ref="E6:E10" si="1">100-D6</f>
        <v>80</v>
      </c>
      <c r="F6">
        <f t="shared" si="0"/>
        <v>100</v>
      </c>
    </row>
    <row r="7" spans="1:23" x14ac:dyDescent="0.25">
      <c r="D7" s="3">
        <v>40</v>
      </c>
      <c r="E7" s="5">
        <f t="shared" si="1"/>
        <v>60</v>
      </c>
      <c r="F7">
        <f t="shared" si="0"/>
        <v>75</v>
      </c>
    </row>
    <row r="8" spans="1:23" x14ac:dyDescent="0.25">
      <c r="D8" s="3">
        <v>60</v>
      </c>
      <c r="E8" s="5">
        <f t="shared" si="1"/>
        <v>40</v>
      </c>
      <c r="F8">
        <f t="shared" si="0"/>
        <v>50</v>
      </c>
      <c r="W8" s="1"/>
    </row>
    <row r="9" spans="1:23" x14ac:dyDescent="0.25">
      <c r="D9" s="3">
        <v>80</v>
      </c>
      <c r="E9" s="5">
        <f t="shared" si="1"/>
        <v>20</v>
      </c>
      <c r="F9">
        <f t="shared" si="0"/>
        <v>25</v>
      </c>
      <c r="W9" s="1"/>
    </row>
    <row r="10" spans="1:23" x14ac:dyDescent="0.25">
      <c r="D10" s="3">
        <v>100</v>
      </c>
      <c r="E10" s="5">
        <f t="shared" si="1"/>
        <v>0</v>
      </c>
      <c r="F10">
        <f t="shared" si="0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8" sqref="A7:A8"/>
    </sheetView>
  </sheetViews>
  <sheetFormatPr defaultRowHeight="15" x14ac:dyDescent="0.25"/>
  <cols>
    <col min="15" max="15" width="9.140625" style="2"/>
  </cols>
  <sheetData>
    <row r="1" spans="1:24" x14ac:dyDescent="0.25">
      <c r="A1" s="4" t="s">
        <v>6</v>
      </c>
    </row>
    <row r="2" spans="1:24" x14ac:dyDescent="0.25">
      <c r="G2" t="s">
        <v>2</v>
      </c>
    </row>
    <row r="3" spans="1:24" x14ac:dyDescent="0.25">
      <c r="E3" t="s">
        <v>3</v>
      </c>
      <c r="F3" t="s">
        <v>4</v>
      </c>
      <c r="G3">
        <v>9200</v>
      </c>
    </row>
    <row r="4" spans="1:24" x14ac:dyDescent="0.25">
      <c r="D4" t="s">
        <v>0</v>
      </c>
      <c r="E4" t="s">
        <v>1</v>
      </c>
      <c r="F4" t="s">
        <v>1</v>
      </c>
      <c r="G4" t="s">
        <v>1</v>
      </c>
    </row>
    <row r="5" spans="1:24" x14ac:dyDescent="0.25">
      <c r="D5" s="3">
        <v>0</v>
      </c>
      <c r="E5" s="5">
        <f>100-D5</f>
        <v>100</v>
      </c>
      <c r="F5" s="5">
        <f>(240-3*D5)/1.5</f>
        <v>160</v>
      </c>
      <c r="G5">
        <f>($G$3-100*D5)/80</f>
        <v>115</v>
      </c>
      <c r="Q5" t="s">
        <v>0</v>
      </c>
      <c r="R5">
        <v>60</v>
      </c>
      <c r="U5" t="s">
        <v>2</v>
      </c>
      <c r="V5">
        <f>100*R5+80*R6</f>
        <v>9200</v>
      </c>
    </row>
    <row r="6" spans="1:24" x14ac:dyDescent="0.25">
      <c r="D6" s="3">
        <v>20</v>
      </c>
      <c r="E6" s="5">
        <f t="shared" ref="E6:E10" si="0">100-D6</f>
        <v>80</v>
      </c>
      <c r="F6" s="5">
        <f t="shared" ref="F6:F9" si="1">(240-3*D6)/1.5</f>
        <v>120</v>
      </c>
      <c r="G6">
        <f t="shared" ref="G6:G10" si="2">($G$3-100*D6)/80</f>
        <v>90</v>
      </c>
      <c r="Q6" t="s">
        <v>1</v>
      </c>
      <c r="R6">
        <v>40</v>
      </c>
    </row>
    <row r="7" spans="1:24" x14ac:dyDescent="0.25">
      <c r="D7" s="3">
        <v>40</v>
      </c>
      <c r="E7" s="5">
        <f t="shared" si="0"/>
        <v>60</v>
      </c>
      <c r="F7" s="5">
        <f t="shared" si="1"/>
        <v>80</v>
      </c>
      <c r="G7">
        <f t="shared" si="2"/>
        <v>65</v>
      </c>
    </row>
    <row r="8" spans="1:24" x14ac:dyDescent="0.25">
      <c r="D8" s="3">
        <v>60</v>
      </c>
      <c r="E8" s="5">
        <f t="shared" si="0"/>
        <v>40</v>
      </c>
      <c r="F8" s="5">
        <f t="shared" si="1"/>
        <v>40</v>
      </c>
      <c r="G8">
        <f t="shared" si="2"/>
        <v>40</v>
      </c>
      <c r="U8" t="s">
        <v>3</v>
      </c>
      <c r="V8">
        <f>R5+R6</f>
        <v>100</v>
      </c>
      <c r="W8" s="1" t="s">
        <v>5</v>
      </c>
      <c r="X8">
        <v>100</v>
      </c>
    </row>
    <row r="9" spans="1:24" x14ac:dyDescent="0.25">
      <c r="D9" s="3">
        <v>80</v>
      </c>
      <c r="E9" s="5">
        <f t="shared" si="0"/>
        <v>20</v>
      </c>
      <c r="F9" s="5">
        <f t="shared" si="1"/>
        <v>0</v>
      </c>
      <c r="G9">
        <f t="shared" si="2"/>
        <v>15</v>
      </c>
      <c r="U9" t="s">
        <v>4</v>
      </c>
      <c r="V9">
        <f>3*R5+1.5*R6</f>
        <v>240</v>
      </c>
      <c r="W9" s="1" t="s">
        <v>5</v>
      </c>
      <c r="X9">
        <v>240</v>
      </c>
    </row>
    <row r="10" spans="1:24" x14ac:dyDescent="0.25">
      <c r="D10" s="3">
        <v>100</v>
      </c>
      <c r="E10" s="5">
        <f t="shared" si="0"/>
        <v>0</v>
      </c>
      <c r="F10" s="5">
        <f>(240-3*D10)/1.5</f>
        <v>-40</v>
      </c>
      <c r="G10">
        <f t="shared" si="2"/>
        <v>-10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R17" sqref="R17"/>
    </sheetView>
  </sheetViews>
  <sheetFormatPr defaultRowHeight="15" x14ac:dyDescent="0.25"/>
  <cols>
    <col min="15" max="15" width="9.140625" style="2"/>
  </cols>
  <sheetData>
    <row r="1" spans="1:24" x14ac:dyDescent="0.25">
      <c r="A1" s="4" t="s">
        <v>6</v>
      </c>
    </row>
    <row r="2" spans="1:24" x14ac:dyDescent="0.25">
      <c r="G2" t="s">
        <v>2</v>
      </c>
    </row>
    <row r="3" spans="1:24" x14ac:dyDescent="0.25">
      <c r="E3" t="s">
        <v>3</v>
      </c>
      <c r="F3" t="s">
        <v>4</v>
      </c>
      <c r="G3">
        <v>5000</v>
      </c>
    </row>
    <row r="4" spans="1:24" x14ac:dyDescent="0.25">
      <c r="D4" t="s">
        <v>0</v>
      </c>
      <c r="E4" t="s">
        <v>1</v>
      </c>
      <c r="F4" t="s">
        <v>1</v>
      </c>
      <c r="G4" t="s">
        <v>1</v>
      </c>
    </row>
    <row r="5" spans="1:24" x14ac:dyDescent="0.25">
      <c r="D5" s="3">
        <v>0</v>
      </c>
      <c r="E5" s="5">
        <f>100-D5</f>
        <v>100</v>
      </c>
      <c r="F5" s="5">
        <f>(240-3*D5)/1.5</f>
        <v>160</v>
      </c>
      <c r="G5">
        <f>($G$3-40*D5)/50</f>
        <v>100</v>
      </c>
      <c r="Q5" t="s">
        <v>0</v>
      </c>
      <c r="R5">
        <v>0</v>
      </c>
      <c r="U5" t="s">
        <v>2</v>
      </c>
      <c r="V5">
        <f>40*R5+50*R6</f>
        <v>5000</v>
      </c>
    </row>
    <row r="6" spans="1:24" x14ac:dyDescent="0.25">
      <c r="D6" s="3">
        <v>20</v>
      </c>
      <c r="E6" s="5">
        <f t="shared" ref="E6:E10" si="0">100-D6</f>
        <v>80</v>
      </c>
      <c r="F6" s="5">
        <f t="shared" ref="F6:F9" si="1">(240-3*D6)/1.5</f>
        <v>120</v>
      </c>
      <c r="G6">
        <f t="shared" ref="G6:G10" si="2">($G$3-40*D6)/50</f>
        <v>84</v>
      </c>
      <c r="Q6" t="s">
        <v>1</v>
      </c>
      <c r="R6">
        <v>100</v>
      </c>
    </row>
    <row r="7" spans="1:24" x14ac:dyDescent="0.25">
      <c r="D7" s="3">
        <v>40</v>
      </c>
      <c r="E7" s="5">
        <f t="shared" si="0"/>
        <v>60</v>
      </c>
      <c r="F7" s="5">
        <f t="shared" si="1"/>
        <v>80</v>
      </c>
      <c r="G7">
        <f t="shared" si="2"/>
        <v>68</v>
      </c>
    </row>
    <row r="8" spans="1:24" x14ac:dyDescent="0.25">
      <c r="D8" s="3">
        <v>60</v>
      </c>
      <c r="E8" s="5">
        <f t="shared" si="0"/>
        <v>40</v>
      </c>
      <c r="F8" s="5">
        <f t="shared" si="1"/>
        <v>40</v>
      </c>
      <c r="G8">
        <f t="shared" si="2"/>
        <v>52</v>
      </c>
      <c r="U8" t="s">
        <v>3</v>
      </c>
      <c r="V8">
        <f>R5+R6</f>
        <v>100</v>
      </c>
      <c r="W8" s="1" t="s">
        <v>5</v>
      </c>
      <c r="X8">
        <v>100</v>
      </c>
    </row>
    <row r="9" spans="1:24" x14ac:dyDescent="0.25">
      <c r="D9" s="3">
        <v>80</v>
      </c>
      <c r="E9" s="5">
        <f t="shared" si="0"/>
        <v>20</v>
      </c>
      <c r="F9" s="5">
        <f t="shared" si="1"/>
        <v>0</v>
      </c>
      <c r="G9">
        <f>($G$3-40*D9)/50</f>
        <v>36</v>
      </c>
      <c r="U9" t="s">
        <v>4</v>
      </c>
      <c r="V9">
        <f>3*R5+1.5*R6</f>
        <v>150</v>
      </c>
      <c r="W9" s="1" t="s">
        <v>5</v>
      </c>
      <c r="X9">
        <v>240</v>
      </c>
    </row>
    <row r="10" spans="1:24" x14ac:dyDescent="0.25">
      <c r="D10" s="3">
        <v>100</v>
      </c>
      <c r="E10" s="5">
        <f t="shared" si="0"/>
        <v>0</v>
      </c>
      <c r="F10" s="5">
        <f>(240-3*D10)/1.5</f>
        <v>-40</v>
      </c>
      <c r="G10">
        <f t="shared" si="2"/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B1" workbookViewId="0">
      <selection activeCell="Q24" sqref="Q24"/>
    </sheetView>
  </sheetViews>
  <sheetFormatPr defaultRowHeight="15" x14ac:dyDescent="0.25"/>
  <cols>
    <col min="15" max="15" width="9.140625" style="5"/>
  </cols>
  <sheetData>
    <row r="1" spans="1:24" x14ac:dyDescent="0.25">
      <c r="A1" s="6"/>
      <c r="B1" s="5"/>
      <c r="C1" s="5"/>
      <c r="D1" s="5"/>
      <c r="E1" s="5"/>
      <c r="F1" s="5"/>
      <c r="G1" s="5"/>
      <c r="H1" s="5"/>
      <c r="I1" s="5"/>
      <c r="J1" s="5"/>
      <c r="K1" s="5"/>
    </row>
    <row r="2" spans="1:2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2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2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7" t="s">
        <v>7</v>
      </c>
      <c r="R5">
        <v>0</v>
      </c>
      <c r="S5">
        <v>16</v>
      </c>
      <c r="U5" t="s">
        <v>27</v>
      </c>
      <c r="V5">
        <f>SUMPRODUCT(S5:S15,R5:R15)</f>
        <v>3900</v>
      </c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7" t="s">
        <v>8</v>
      </c>
      <c r="R6">
        <v>70</v>
      </c>
      <c r="S6">
        <v>13</v>
      </c>
    </row>
    <row r="7" spans="1:2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7" t="s">
        <v>9</v>
      </c>
      <c r="R7">
        <v>0</v>
      </c>
      <c r="S7">
        <v>22</v>
      </c>
      <c r="U7" t="s">
        <v>17</v>
      </c>
    </row>
    <row r="8" spans="1:2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7" t="s">
        <v>10</v>
      </c>
      <c r="R8">
        <v>0</v>
      </c>
      <c r="S8">
        <v>17</v>
      </c>
      <c r="U8" t="s">
        <v>3</v>
      </c>
      <c r="V8">
        <f>SUM(R5:R8)</f>
        <v>70</v>
      </c>
      <c r="W8" s="11" t="s">
        <v>26</v>
      </c>
      <c r="X8">
        <v>70</v>
      </c>
    </row>
    <row r="9" spans="1:2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8" t="s">
        <v>11</v>
      </c>
      <c r="R9">
        <v>20</v>
      </c>
      <c r="S9">
        <v>14</v>
      </c>
      <c r="U9" t="s">
        <v>4</v>
      </c>
      <c r="V9">
        <f>SUM(R9:R12)</f>
        <v>90</v>
      </c>
      <c r="W9" s="11" t="s">
        <v>26</v>
      </c>
      <c r="X9">
        <v>90</v>
      </c>
    </row>
    <row r="10" spans="1:2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Q10" s="8" t="s">
        <v>12</v>
      </c>
      <c r="R10">
        <v>10</v>
      </c>
      <c r="S10">
        <v>13</v>
      </c>
      <c r="U10" t="s">
        <v>19</v>
      </c>
      <c r="V10">
        <f>SUM(R13:R15)</f>
        <v>80</v>
      </c>
      <c r="W10" s="11" t="s">
        <v>26</v>
      </c>
      <c r="X10">
        <v>80</v>
      </c>
    </row>
    <row r="11" spans="1:2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Q11" s="8" t="s">
        <v>13</v>
      </c>
      <c r="R11">
        <v>0</v>
      </c>
      <c r="S11">
        <v>19</v>
      </c>
    </row>
    <row r="12" spans="1:2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Q12" s="8" t="s">
        <v>18</v>
      </c>
      <c r="R12">
        <v>60</v>
      </c>
      <c r="S12">
        <v>15</v>
      </c>
      <c r="U12" t="s">
        <v>20</v>
      </c>
    </row>
    <row r="13" spans="1:2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Q13" s="9" t="s">
        <v>15</v>
      </c>
      <c r="R13">
        <v>40</v>
      </c>
      <c r="S13">
        <v>19</v>
      </c>
      <c r="U13" t="s">
        <v>21</v>
      </c>
      <c r="V13">
        <f>R5+R9+R13</f>
        <v>60</v>
      </c>
      <c r="W13" s="10" t="s">
        <v>25</v>
      </c>
      <c r="X13">
        <v>60</v>
      </c>
    </row>
    <row r="14" spans="1:2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Q14" s="9" t="s">
        <v>16</v>
      </c>
      <c r="R14">
        <v>0</v>
      </c>
      <c r="S14">
        <v>20</v>
      </c>
      <c r="U14" t="s">
        <v>22</v>
      </c>
      <c r="V14">
        <f>R6+R10+R14</f>
        <v>80</v>
      </c>
      <c r="W14" s="10" t="s">
        <v>25</v>
      </c>
      <c r="X14">
        <v>80</v>
      </c>
    </row>
    <row r="15" spans="1:2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Q15" s="9" t="s">
        <v>14</v>
      </c>
      <c r="R15">
        <v>40</v>
      </c>
      <c r="S15">
        <v>23</v>
      </c>
      <c r="U15" t="s">
        <v>23</v>
      </c>
      <c r="V15">
        <f>R7+R11+R15</f>
        <v>40</v>
      </c>
      <c r="W15" s="10" t="s">
        <v>25</v>
      </c>
      <c r="X15">
        <v>40</v>
      </c>
    </row>
    <row r="16" spans="1:2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U16" t="s">
        <v>24</v>
      </c>
      <c r="V16">
        <f>R8+R12</f>
        <v>60</v>
      </c>
      <c r="W16" s="10" t="s">
        <v>25</v>
      </c>
      <c r="X16">
        <v>60</v>
      </c>
    </row>
    <row r="17" spans="1:2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24" x14ac:dyDescent="0.25">
      <c r="X18" s="11"/>
    </row>
    <row r="22" spans="1:24" x14ac:dyDescent="0.25">
      <c r="V22" s="13" t="s">
        <v>35</v>
      </c>
    </row>
    <row r="23" spans="1:24" x14ac:dyDescent="0.25">
      <c r="T23" s="12"/>
      <c r="U23" s="12" t="s">
        <v>31</v>
      </c>
      <c r="V23" s="12" t="s">
        <v>32</v>
      </c>
      <c r="W23" s="12" t="s">
        <v>33</v>
      </c>
      <c r="X23" s="12" t="s">
        <v>34</v>
      </c>
    </row>
    <row r="24" spans="1:24" x14ac:dyDescent="0.25">
      <c r="T24" s="12" t="s">
        <v>28</v>
      </c>
      <c r="U24" s="12"/>
      <c r="V24" s="12">
        <v>70</v>
      </c>
      <c r="W24" s="12"/>
      <c r="X24" s="12"/>
    </row>
    <row r="25" spans="1:24" x14ac:dyDescent="0.25">
      <c r="T25" s="12" t="s">
        <v>29</v>
      </c>
      <c r="U25" s="12">
        <v>20</v>
      </c>
      <c r="V25" s="12">
        <v>10</v>
      </c>
      <c r="W25" s="12"/>
      <c r="X25" s="12">
        <v>60</v>
      </c>
    </row>
    <row r="26" spans="1:24" x14ac:dyDescent="0.25">
      <c r="T26" s="12" t="s">
        <v>30</v>
      </c>
      <c r="U26" s="12">
        <v>40</v>
      </c>
      <c r="V26" s="12"/>
      <c r="W26" s="12">
        <v>40</v>
      </c>
      <c r="X26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F32" sqref="F32"/>
    </sheetView>
  </sheetViews>
  <sheetFormatPr defaultRowHeight="15" x14ac:dyDescent="0.25"/>
  <cols>
    <col min="15" max="15" width="9.140625" style="5"/>
    <col min="16" max="16" width="13.5703125" customWidth="1"/>
    <col min="21" max="21" width="13.28515625" customWidth="1"/>
  </cols>
  <sheetData>
    <row r="1" spans="1:24" x14ac:dyDescent="0.25">
      <c r="A1" s="6"/>
      <c r="B1" s="5"/>
      <c r="C1" s="5"/>
      <c r="D1" s="5"/>
      <c r="E1" s="5"/>
      <c r="F1" s="5"/>
      <c r="G1" s="5"/>
      <c r="H1" s="5"/>
      <c r="I1" s="5"/>
      <c r="J1" s="5"/>
      <c r="K1" s="5"/>
    </row>
    <row r="2" spans="1:2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2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P4" t="s">
        <v>36</v>
      </c>
    </row>
    <row r="5" spans="1:2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t="s">
        <v>38</v>
      </c>
      <c r="Q5" s="5" t="s">
        <v>0</v>
      </c>
      <c r="R5" s="5">
        <v>6</v>
      </c>
      <c r="S5" s="5"/>
      <c r="U5" t="s">
        <v>2</v>
      </c>
      <c r="V5">
        <f>5*R5-R6</f>
        <v>28</v>
      </c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t="s">
        <v>37</v>
      </c>
      <c r="Q6" s="5" t="s">
        <v>1</v>
      </c>
      <c r="R6" s="5">
        <v>1.9999999999999996</v>
      </c>
      <c r="S6" s="5"/>
    </row>
    <row r="7" spans="1:2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5"/>
      <c r="R7" s="5"/>
      <c r="S7" s="5"/>
      <c r="U7" t="s">
        <v>39</v>
      </c>
    </row>
    <row r="8" spans="1:2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5"/>
      <c r="R8" s="5"/>
      <c r="S8" s="5"/>
      <c r="U8" t="s">
        <v>40</v>
      </c>
      <c r="V8">
        <f>2*R5-R6</f>
        <v>10</v>
      </c>
      <c r="W8" s="11" t="s">
        <v>26</v>
      </c>
      <c r="X8">
        <v>10</v>
      </c>
    </row>
    <row r="9" spans="1:2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5"/>
      <c r="R9" s="5"/>
      <c r="S9" s="5"/>
      <c r="U9" t="s">
        <v>41</v>
      </c>
      <c r="V9">
        <f>0.4*R5+0.8*R6</f>
        <v>4</v>
      </c>
      <c r="W9" s="11" t="s">
        <v>26</v>
      </c>
      <c r="X9">
        <v>4</v>
      </c>
    </row>
    <row r="10" spans="1:2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Q10" s="5"/>
      <c r="R10" s="5"/>
      <c r="S10" s="5"/>
      <c r="U10" t="s">
        <v>42</v>
      </c>
      <c r="V10">
        <f>2*R5-R6</f>
        <v>10</v>
      </c>
      <c r="W10" s="11" t="s">
        <v>25</v>
      </c>
      <c r="X10">
        <v>0</v>
      </c>
    </row>
    <row r="11" spans="1:2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Q11" s="5"/>
      <c r="R11" s="5"/>
      <c r="S11" s="5"/>
    </row>
    <row r="12" spans="1:2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Q12" s="5"/>
      <c r="R12" s="5"/>
      <c r="S12" s="5"/>
    </row>
    <row r="13" spans="1:2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Q13" s="5"/>
      <c r="R13" s="5"/>
      <c r="S13" s="5"/>
      <c r="W13" s="10"/>
    </row>
    <row r="14" spans="1:2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Q14" s="5"/>
      <c r="R14" s="5"/>
      <c r="S14" s="5"/>
      <c r="W14" s="10"/>
    </row>
    <row r="15" spans="1:2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Q15" s="5"/>
      <c r="R15" s="5"/>
      <c r="S15" s="5"/>
      <c r="W15" s="10"/>
    </row>
    <row r="16" spans="1:2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W16" s="10"/>
    </row>
    <row r="17" spans="1:2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24" x14ac:dyDescent="0.25">
      <c r="X18" s="11"/>
    </row>
    <row r="22" spans="1:24" x14ac:dyDescent="0.25">
      <c r="V22" s="13"/>
    </row>
    <row r="23" spans="1:24" x14ac:dyDescent="0.25">
      <c r="T23" s="12"/>
      <c r="U23" s="12"/>
      <c r="V23" s="12"/>
      <c r="W23" s="12"/>
      <c r="X23" s="12"/>
    </row>
    <row r="24" spans="1:24" x14ac:dyDescent="0.25">
      <c r="T24" s="12"/>
      <c r="U24" s="12"/>
      <c r="V24" s="12"/>
      <c r="W24" s="12"/>
      <c r="X24" s="12"/>
    </row>
    <row r="25" spans="1:24" x14ac:dyDescent="0.25">
      <c r="T25" s="12"/>
      <c r="U25" s="12"/>
      <c r="V25" s="12"/>
      <c r="W25" s="12"/>
      <c r="X25" s="12"/>
    </row>
    <row r="26" spans="1:24" x14ac:dyDescent="0.25">
      <c r="T26" s="12"/>
      <c r="U26" s="12"/>
      <c r="V26" s="12"/>
      <c r="W26" s="12"/>
      <c r="X26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7:T19"/>
  <sheetViews>
    <sheetView tabSelected="1" zoomScaleNormal="100" workbookViewId="0">
      <selection activeCell="O31" sqref="O31"/>
    </sheetView>
  </sheetViews>
  <sheetFormatPr defaultRowHeight="15" x14ac:dyDescent="0.25"/>
  <cols>
    <col min="17" max="17" width="12" bestFit="1" customWidth="1"/>
    <col min="18" max="18" width="10.85546875" bestFit="1" customWidth="1"/>
    <col min="20" max="20" width="12" bestFit="1" customWidth="1"/>
  </cols>
  <sheetData>
    <row r="7" spans="4:20" ht="15.75" thickBot="1" x14ac:dyDescent="0.3">
      <c r="M7" t="s">
        <v>45</v>
      </c>
    </row>
    <row r="8" spans="4:20" x14ac:dyDescent="0.25">
      <c r="N8" s="17"/>
      <c r="O8" s="17"/>
      <c r="P8" s="17" t="s">
        <v>48</v>
      </c>
      <c r="Q8" s="17" t="s">
        <v>50</v>
      </c>
      <c r="R8" s="17" t="s">
        <v>52</v>
      </c>
      <c r="S8" s="17" t="s">
        <v>54</v>
      </c>
      <c r="T8" s="17" t="s">
        <v>54</v>
      </c>
    </row>
    <row r="9" spans="4:20" ht="15.75" thickBot="1" x14ac:dyDescent="0.3">
      <c r="N9" s="18" t="s">
        <v>46</v>
      </c>
      <c r="O9" s="18" t="s">
        <v>47</v>
      </c>
      <c r="P9" s="18" t="s">
        <v>49</v>
      </c>
      <c r="Q9" s="18" t="s">
        <v>51</v>
      </c>
      <c r="R9" s="18" t="s">
        <v>53</v>
      </c>
      <c r="S9" s="18" t="s">
        <v>55</v>
      </c>
      <c r="T9" s="18" t="s">
        <v>56</v>
      </c>
    </row>
    <row r="10" spans="4:20" x14ac:dyDescent="0.25">
      <c r="N10" s="15" t="s">
        <v>62</v>
      </c>
      <c r="O10" s="15" t="s">
        <v>43</v>
      </c>
      <c r="P10" s="15">
        <v>10.90909090909091</v>
      </c>
      <c r="Q10" s="15">
        <v>0</v>
      </c>
      <c r="R10" s="15">
        <v>30</v>
      </c>
      <c r="S10" s="15">
        <v>32.5</v>
      </c>
      <c r="T10" s="15">
        <v>13.33333333333333</v>
      </c>
    </row>
    <row r="11" spans="4:20" ht="15.75" thickBot="1" x14ac:dyDescent="0.3">
      <c r="D11">
        <v>2</v>
      </c>
      <c r="E11">
        <v>3</v>
      </c>
      <c r="F11" t="s">
        <v>43</v>
      </c>
      <c r="G11" s="20">
        <v>10.90909090909091</v>
      </c>
      <c r="I11" t="s">
        <v>44</v>
      </c>
      <c r="N11" s="16" t="s">
        <v>67</v>
      </c>
      <c r="O11" s="16" t="s">
        <v>2</v>
      </c>
      <c r="P11" s="16">
        <v>12.727272727272727</v>
      </c>
      <c r="Q11" s="16">
        <v>0</v>
      </c>
      <c r="R11" s="16">
        <v>25</v>
      </c>
      <c r="S11" s="16">
        <v>20</v>
      </c>
      <c r="T11" s="16">
        <v>13</v>
      </c>
    </row>
    <row r="12" spans="4:20" x14ac:dyDescent="0.25">
      <c r="D12">
        <v>5</v>
      </c>
      <c r="E12">
        <v>2</v>
      </c>
      <c r="F12" t="s">
        <v>2</v>
      </c>
      <c r="G12" s="20">
        <v>12.727272727272727</v>
      </c>
      <c r="I12" s="14">
        <f>G11*$G$13+G12*$G$14</f>
        <v>645.4545454545455</v>
      </c>
      <c r="J12" s="14"/>
      <c r="K12" s="14"/>
    </row>
    <row r="13" spans="4:20" ht="15.75" thickBot="1" x14ac:dyDescent="0.3">
      <c r="D13">
        <v>3</v>
      </c>
      <c r="E13">
        <v>2</v>
      </c>
      <c r="G13">
        <v>30</v>
      </c>
      <c r="M13" t="s">
        <v>57</v>
      </c>
    </row>
    <row r="14" spans="4:20" x14ac:dyDescent="0.25">
      <c r="D14">
        <v>1</v>
      </c>
      <c r="E14">
        <v>2</v>
      </c>
      <c r="G14">
        <v>25</v>
      </c>
      <c r="N14" s="17"/>
      <c r="O14" s="17"/>
      <c r="P14" s="17" t="s">
        <v>48</v>
      </c>
      <c r="Q14" s="17" t="s">
        <v>58</v>
      </c>
      <c r="R14" s="17" t="s">
        <v>60</v>
      </c>
      <c r="S14" s="17" t="s">
        <v>54</v>
      </c>
      <c r="T14" s="17" t="s">
        <v>54</v>
      </c>
    </row>
    <row r="15" spans="4:20" ht="15.75" thickBot="1" x14ac:dyDescent="0.3">
      <c r="N15" s="18" t="s">
        <v>46</v>
      </c>
      <c r="O15" s="18" t="s">
        <v>47</v>
      </c>
      <c r="P15" s="18" t="s">
        <v>49</v>
      </c>
      <c r="Q15" s="18" t="s">
        <v>59</v>
      </c>
      <c r="R15" s="18" t="s">
        <v>61</v>
      </c>
      <c r="S15" s="18" t="s">
        <v>55</v>
      </c>
      <c r="T15" s="18" t="s">
        <v>56</v>
      </c>
    </row>
    <row r="16" spans="4:20" x14ac:dyDescent="0.25">
      <c r="F16" t="s">
        <v>3</v>
      </c>
      <c r="G16">
        <f>D11*$G$11+E11*$G$12</f>
        <v>60</v>
      </c>
      <c r="H16" s="1" t="s">
        <v>5</v>
      </c>
      <c r="I16">
        <v>60</v>
      </c>
      <c r="N16" s="15" t="s">
        <v>63</v>
      </c>
      <c r="O16" s="15" t="s">
        <v>3</v>
      </c>
      <c r="P16" s="15">
        <v>60</v>
      </c>
      <c r="Q16" s="19">
        <v>5.9090909090909092</v>
      </c>
      <c r="R16" s="15">
        <v>60</v>
      </c>
      <c r="S16" s="15">
        <v>5</v>
      </c>
      <c r="T16" s="15">
        <v>28</v>
      </c>
    </row>
    <row r="17" spans="6:20" x14ac:dyDescent="0.25">
      <c r="F17" t="s">
        <v>4</v>
      </c>
      <c r="G17">
        <f t="shared" ref="G17:G19" si="0">D12*$G$11+E12*$G$12</f>
        <v>80</v>
      </c>
      <c r="H17" s="1" t="s">
        <v>5</v>
      </c>
      <c r="I17">
        <v>80</v>
      </c>
      <c r="N17" s="15" t="s">
        <v>64</v>
      </c>
      <c r="O17" s="15" t="s">
        <v>4</v>
      </c>
      <c r="P17" s="15">
        <v>80</v>
      </c>
      <c r="Q17" s="19">
        <v>3.6363636363636362</v>
      </c>
      <c r="R17" s="15">
        <v>80</v>
      </c>
      <c r="S17" s="15">
        <v>4.0000000000000027</v>
      </c>
      <c r="T17" s="15">
        <v>39.999999999999993</v>
      </c>
    </row>
    <row r="18" spans="6:20" x14ac:dyDescent="0.25">
      <c r="F18" t="s">
        <v>19</v>
      </c>
      <c r="G18">
        <f t="shared" si="0"/>
        <v>58.181818181818187</v>
      </c>
      <c r="H18" s="1" t="s">
        <v>5</v>
      </c>
      <c r="I18">
        <v>60</v>
      </c>
      <c r="N18" s="15" t="s">
        <v>65</v>
      </c>
      <c r="O18" s="15" t="s">
        <v>19</v>
      </c>
      <c r="P18" s="15">
        <v>58.181818181818187</v>
      </c>
      <c r="Q18" s="15">
        <v>0</v>
      </c>
      <c r="R18" s="15">
        <v>60</v>
      </c>
      <c r="S18" s="15">
        <v>1E+30</v>
      </c>
      <c r="T18" s="15">
        <v>1.8181818181818201</v>
      </c>
    </row>
    <row r="19" spans="6:20" ht="15.75" thickBot="1" x14ac:dyDescent="0.3">
      <c r="F19" t="s">
        <v>21</v>
      </c>
      <c r="G19">
        <f t="shared" si="0"/>
        <v>36.36363636363636</v>
      </c>
      <c r="H19" s="1" t="s">
        <v>5</v>
      </c>
      <c r="I19">
        <v>40</v>
      </c>
      <c r="N19" s="16" t="s">
        <v>66</v>
      </c>
      <c r="O19" s="16" t="s">
        <v>21</v>
      </c>
      <c r="P19" s="16">
        <v>36.36363636363636</v>
      </c>
      <c r="Q19" s="16">
        <v>0</v>
      </c>
      <c r="R19" s="16">
        <v>40</v>
      </c>
      <c r="S19" s="16">
        <v>1E+30</v>
      </c>
      <c r="T19" s="16">
        <v>3.6363636363636367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6" r:id="rId4">
          <objectPr defaultSize="0" r:id="rId5">
            <anchor moveWithCells="1">
              <from>
                <xdr:col>1</xdr:col>
                <xdr:colOff>0</xdr:colOff>
                <xdr:row>0</xdr:row>
                <xdr:rowOff>171450</xdr:rowOff>
              </from>
              <to>
                <xdr:col>9</xdr:col>
                <xdr:colOff>0</xdr:colOff>
                <xdr:row>8</xdr:row>
                <xdr:rowOff>142875</xdr:rowOff>
              </to>
            </anchor>
          </objectPr>
        </oleObject>
      </mc:Choice>
      <mc:Fallback>
        <oleObject progId="Word.Document.12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1</vt:lpstr>
      <vt:lpstr>example 2</vt:lpstr>
      <vt:lpstr>example 3</vt:lpstr>
      <vt:lpstr>problem A</vt:lpstr>
      <vt:lpstr>problem B</vt:lpstr>
      <vt:lpstr>Sensitivity analysis example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2015-02-01T14:03:10Z</dcterms:created>
  <dcterms:modified xsi:type="dcterms:W3CDTF">2015-02-22T20:42:56Z</dcterms:modified>
</cp:coreProperties>
</file>